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CD34F3DD-3AD0-440C-A454-CDD6DB351938}" xr6:coauthVersionLast="36" xr6:coauthVersionMax="36" xr10:uidLastSave="{00000000-0000-0000-0000-000000000000}"/>
  <bookViews>
    <workbookView xWindow="0" yWindow="0" windowWidth="20490" windowHeight="8820" xr2:uid="{00000000-000D-0000-FFFF-FFFF00000000}"/>
  </bookViews>
  <sheets>
    <sheet name="Multi year project" sheetId="6" r:id="rId1"/>
    <sheet name="F.Y.079-080 project" sheetId="8" r:id="rId2"/>
  </sheets>
  <definedNames>
    <definedName name="_xlnm.Print_Area" localSheetId="1">'F.Y.079-080 project'!$A$1:$L$48</definedName>
    <definedName name="_xlnm.Print_Area" localSheetId="0">'Multi year project'!$A$1:$M$53</definedName>
    <definedName name="_xlnm.Print_Titles" localSheetId="1">'F.Y.079-080 project'!$1:$10</definedName>
    <definedName name="_xlnm.Print_Titles" localSheetId="0">'Multi year project'!$1:$10</definedName>
  </definedNames>
  <calcPr calcId="191029"/>
</workbook>
</file>

<file path=xl/calcChain.xml><?xml version="1.0" encoding="utf-8"?>
<calcChain xmlns="http://schemas.openxmlformats.org/spreadsheetml/2006/main">
  <c r="M24" i="6" l="1"/>
  <c r="M15" i="6" l="1"/>
  <c r="M27" i="6"/>
  <c r="M26" i="6" l="1"/>
  <c r="K37" i="6"/>
  <c r="J41" i="8"/>
  <c r="G41" i="8" l="1"/>
  <c r="F41" i="8"/>
  <c r="I34" i="8" l="1"/>
  <c r="I41" i="8" s="1"/>
  <c r="M36" i="6"/>
  <c r="J22" i="6" l="1"/>
  <c r="G36" i="6" l="1"/>
  <c r="F36" i="6"/>
  <c r="J14" i="6"/>
  <c r="L36" i="6" l="1"/>
  <c r="J25" i="6" l="1"/>
  <c r="J21" i="6"/>
  <c r="J19" i="6"/>
  <c r="J18" i="6"/>
  <c r="J16" i="6"/>
  <c r="J37" i="6" l="1"/>
</calcChain>
</file>

<file path=xl/sharedStrings.xml><?xml version="1.0" encoding="utf-8"?>
<sst xmlns="http://schemas.openxmlformats.org/spreadsheetml/2006/main" count="327" uniqueCount="183">
  <si>
    <t>Lumbini Province, Nepal</t>
  </si>
  <si>
    <t>TSMC/NCB/08/W/077/78</t>
  </si>
  <si>
    <t>TSMC/NCB/09/W/077/78</t>
  </si>
  <si>
    <t>O–ljl8ª</t>
  </si>
  <si>
    <r>
      <t>TSMC/NCB/4//W/077-78</t>
    </r>
    <r>
      <rPr>
        <sz val="12"/>
        <color theme="1"/>
        <rFont val="Preeti"/>
      </rPr>
      <t xml:space="preserve">  </t>
    </r>
  </si>
  <si>
    <r>
      <t>TSMC/NCB/14/W/077/78</t>
    </r>
    <r>
      <rPr>
        <sz val="12"/>
        <color theme="1"/>
        <rFont val="Preeti"/>
      </rPr>
      <t xml:space="preserve">  </t>
    </r>
  </si>
  <si>
    <t>TSMC/NCB/15/W/077/78</t>
  </si>
  <si>
    <r>
      <t>TSMC/NCB/16/W/077/78</t>
    </r>
    <r>
      <rPr>
        <sz val="12"/>
        <color theme="1"/>
        <rFont val="Preeti"/>
      </rPr>
      <t xml:space="preserve">  </t>
    </r>
  </si>
  <si>
    <t>TSMC/NCB/17/W/077/78</t>
  </si>
  <si>
    <t>TSMC/NCB/18/W/077/78</t>
  </si>
  <si>
    <t>TSMC/NCB/19/W/077/78</t>
  </si>
  <si>
    <r>
      <t>TSMC/NCB/21/W/077/78</t>
    </r>
    <r>
      <rPr>
        <sz val="12"/>
        <color theme="1"/>
        <rFont val="Preeti"/>
      </rPr>
      <t xml:space="preserve">  </t>
    </r>
  </si>
  <si>
    <t>TSMC/NCB/23/W/077/78</t>
  </si>
  <si>
    <t>TSMC/NCB/37/W/077/078</t>
  </si>
  <si>
    <t>TSMC/NCB/41/W/077/078</t>
  </si>
  <si>
    <t>TSMC/NCB/29/W/077/078</t>
  </si>
  <si>
    <r>
      <t>Thodung Construction Pvt. Ltd., Anamnagar</t>
    </r>
    <r>
      <rPr>
        <sz val="20"/>
        <color theme="1"/>
        <rFont val="Preeti"/>
      </rPr>
      <t xml:space="preserve"> </t>
    </r>
  </si>
  <si>
    <t>Rana Brothers Construction, Gorahi-15, Dang</t>
  </si>
  <si>
    <t>TSMC/NCB/31/W/077/078</t>
  </si>
  <si>
    <r>
      <t>Rana Builders Construction, Gorahi-15, Dang</t>
    </r>
    <r>
      <rPr>
        <sz val="14"/>
        <color rgb="FF00B050"/>
        <rFont val="Preeti"/>
      </rPr>
      <t xml:space="preserve"> </t>
    </r>
  </si>
  <si>
    <t>;DkGg</t>
  </si>
  <si>
    <t>Tulsipur Sub-Metropolitan City</t>
  </si>
  <si>
    <t>Office of The Municipal Executive</t>
  </si>
  <si>
    <t>Tulsipur, Dang</t>
  </si>
  <si>
    <r>
      <t>Smriti Bishal Construction Sewa, Rolpa</t>
    </r>
    <r>
      <rPr>
        <sz val="18"/>
        <color theme="1"/>
        <rFont val="Preeti"/>
      </rPr>
      <t xml:space="preserve"> </t>
    </r>
  </si>
  <si>
    <t>TSMC/NCB/46/W/077/078</t>
  </si>
  <si>
    <t>TSMC/NCB/49/W/077/078</t>
  </si>
  <si>
    <t>TSMC/NCB/50/W/077/078</t>
  </si>
  <si>
    <t>M.K.Builders, Lamahi-9, Dang</t>
  </si>
  <si>
    <t>TSMC/NCB/52/W/077/078</t>
  </si>
  <si>
    <t>TSMC/NCB/53/W/077/078</t>
  </si>
  <si>
    <t>Maa Shakti/Promotion JV, Kathmandu</t>
  </si>
  <si>
    <t>TSMC/NCB/54/W/077/078</t>
  </si>
  <si>
    <t>TSMC/NCB/56/W/077/078</t>
  </si>
  <si>
    <t>Sharada_Nirman Sewa,Tulsipur-5, Dang</t>
  </si>
  <si>
    <t>TSMC/NCB/57/W/077/078</t>
  </si>
  <si>
    <t>Total Length ( M )</t>
  </si>
  <si>
    <t>Nandra Gaun Road Black Topped Work</t>
  </si>
  <si>
    <t>Bhamke Khola To Khairipur Road Black Topped Work</t>
  </si>
  <si>
    <t>Bim bdr Yogi home to South Road Black Topped Work</t>
  </si>
  <si>
    <t>Damargaun ( Soniya Pun ko Ghar dekhi Saraswati Ma.Bi.)  Road Black Topped Work</t>
  </si>
  <si>
    <t>Damargaun ( Saraswati Ma.Bi. Dekhi Ward office )  Road Black Topped Work</t>
  </si>
  <si>
    <t>Kailashnagar Tole Road &amp; Suryodaya Pradip K.C. Home Road Black Topped Work</t>
  </si>
  <si>
    <t>Parkirtinagar Tole &amp; Sikhar Coloni ( D ) Line Road Black Topped Work</t>
  </si>
  <si>
    <t>Dandapatu &amp; Jhumariya Road Black Topped Work</t>
  </si>
  <si>
    <t>Girapatu Road Black Topped Work</t>
  </si>
  <si>
    <t>Baruwa gaun tole &amp; Bhuyarthan to North road</t>
  </si>
  <si>
    <t>(Tallo Chandragunj Amritpur Tlo) Road Black Topped Work</t>
  </si>
  <si>
    <t xml:space="preserve"> Aaswar To Hariyali Park Road Black Topped Work</t>
  </si>
  <si>
    <t>krishna mandir chandrajunga Road Black Topped Work</t>
  </si>
  <si>
    <t>Buddha tole &amp;Amritnagar Yamu K.C. Home  Road Black Topped Work</t>
  </si>
  <si>
    <t>Chandralal Marag ( Starting From Bhup Bdr Kawar ) Road Black Topped Work</t>
  </si>
  <si>
    <t>Bijauri School to West  Road &amp; Rajapur Road Black Topped Work</t>
  </si>
  <si>
    <t>TSMC/SQ/05/W/079/080</t>
  </si>
  <si>
    <t>TSMC/SQ/06/W/079/080</t>
  </si>
  <si>
    <t>TSMC/SQ/07/W/079/080</t>
  </si>
  <si>
    <t>TSMC/SQ/08/W/079/080</t>
  </si>
  <si>
    <t>TSMC/SQ/09/W/079/080</t>
  </si>
  <si>
    <t>TSMC/SQ/19/W/079/080</t>
  </si>
  <si>
    <t>TSMC/SQ/20/W/079/080</t>
  </si>
  <si>
    <t>TSMC/SQ/18/W/079/080</t>
  </si>
  <si>
    <t>TSMC/SQ/16/W/079/080</t>
  </si>
  <si>
    <t>TSMC/SQ/22/W/079/080</t>
  </si>
  <si>
    <t>TSMC/SQ/23/W/079/080</t>
  </si>
  <si>
    <t>TSMC/SQ/15/W/079/080</t>
  </si>
  <si>
    <t>TSMC/SQ/10/W/079/080</t>
  </si>
  <si>
    <t>TSMC/SQ/21/W/079/080</t>
  </si>
  <si>
    <t>TSMC/SQ/14/W/079/080</t>
  </si>
  <si>
    <t>TSMC/SQ/03/W/079/080</t>
  </si>
  <si>
    <t>TSMC/SQ/24/W/079/080</t>
  </si>
  <si>
    <t>Ritu &amp; Nitu</t>
  </si>
  <si>
    <t>Nabina</t>
  </si>
  <si>
    <t>Osis</t>
  </si>
  <si>
    <t>Suraj</t>
  </si>
  <si>
    <t>Ujjal- Barsa</t>
  </si>
  <si>
    <t xml:space="preserve"> @= k'n tyf sNe{6 lgdf{0f cGt{ut</t>
  </si>
  <si>
    <t>TSMC/NCB/02/W/078/079</t>
  </si>
  <si>
    <t>Three-G Construction ,Darma Salyan</t>
  </si>
  <si>
    <t>TSMC/SQ/01-A/W/078/079</t>
  </si>
  <si>
    <t>Sima Nirman Sewa Chhedagad -12,Jajarkot</t>
  </si>
  <si>
    <t>Bhairav Narayanam J/V</t>
  </si>
  <si>
    <t>TSMC/SQ/01/W/079/80</t>
  </si>
  <si>
    <t>TSMC/SQ/02/W/079/80</t>
  </si>
  <si>
    <t>TSMC/SQ/04/W/079/80</t>
  </si>
  <si>
    <t>TSMC/SQ/11/W/079/80</t>
  </si>
  <si>
    <t>TSMC/SQ/12/W/079/80</t>
  </si>
  <si>
    <t>TSMC/SQ/13/W/079/80</t>
  </si>
  <si>
    <t>TSMC/SQ/17/W/079/80</t>
  </si>
  <si>
    <t>NCB</t>
  </si>
  <si>
    <t>TSMC/NCB/01/W/079/80</t>
  </si>
  <si>
    <t>TSMC/NCB/02/W/079/80</t>
  </si>
  <si>
    <t>TSMC/NCB/03/W/079/80</t>
  </si>
  <si>
    <t>g]j</t>
  </si>
  <si>
    <t>v8u</t>
  </si>
  <si>
    <t>g]]j</t>
  </si>
  <si>
    <t>dx]z</t>
  </si>
  <si>
    <t>आ.व. २०७७/०७८ मा ठेक्का भै आ.व. २०७९/०८० मा सारिएका योजनाको प्रगती प्रतिवेदन</t>
  </si>
  <si>
    <t>क्र.सं.</t>
  </si>
  <si>
    <t>ठे.न.</t>
  </si>
  <si>
    <t xml:space="preserve">कामको विवरण </t>
  </si>
  <si>
    <t>निर्माण/परामर्श सेवा प्रदायकको नाम</t>
  </si>
  <si>
    <t>ठेक्काको माध्यम</t>
  </si>
  <si>
    <t xml:space="preserve"> भ्याट बाहेक </t>
  </si>
  <si>
    <t xml:space="preserve">इष्टिमेट रकम </t>
  </si>
  <si>
    <t xml:space="preserve">ठेक्का रकम </t>
  </si>
  <si>
    <t xml:space="preserve">भेरिएसन पछीको रकम </t>
  </si>
  <si>
    <t>ईकाई</t>
  </si>
  <si>
    <t xml:space="preserve">भौतिक </t>
  </si>
  <si>
    <t>प्रगति</t>
  </si>
  <si>
    <t xml:space="preserve">लक्ष्य	</t>
  </si>
  <si>
    <t>वित्तिय प्रगति खर्च भ्याट बाहेक</t>
  </si>
  <si>
    <t>गत आ.व.</t>
  </si>
  <si>
    <t xml:space="preserve">चालु आ.व. </t>
  </si>
  <si>
    <t>अघिल्लो आ.व.मा ठेक्का भै निर्माण सम्पन्न हुन बाँकि योजनाहरु</t>
  </si>
  <si>
    <t>१. सडक कालोपत्रे तथा नाला निर्माण अन्र्तगत</t>
  </si>
  <si>
    <t xml:space="preserve">लुकलीपुर–मल्लोगाउँ–पिपलबोट–दक्षिणगाउँ–डाडागाउँ सडक (कृषि सडक) निर्माण वडा नं. १९ </t>
  </si>
  <si>
    <t>विजेश्वरी निर्माण सेवा, तुलसीपुर–४</t>
  </si>
  <si>
    <t>इ–विडिङ</t>
  </si>
  <si>
    <t>बेस कार्य तथा नाला निर्माण सम्पन्न</t>
  </si>
  <si>
    <t>वडा नं. ४ चारबाटो चोक, गहते वनहरी खाद्रे हुँदै माथिल्लो हलवार जाने सडक आर.सि.सि. तथा नाला निर्माण</t>
  </si>
  <si>
    <t>वडा नं. ७ झुमरे आदर्श नगर टोल देखी राप्ती शान्ती पार्क जाने बाटो कालोपत्रे निर्माण</t>
  </si>
  <si>
    <t xml:space="preserve"> वनगाउँ प्रिगाउँ सडक कालोपत्रे निर्माण वडा नं. १०</t>
  </si>
  <si>
    <t>नवलपुर सडक कालोपत्रे निर्माण वडा नं. ११</t>
  </si>
  <si>
    <t xml:space="preserve">राप्ती राजमार्ग देखि पनालीबोट सडक र वखरिया देखि झरना वन जाने सडक कालोपत्रे निर्माण वडा नं. १३
 </t>
  </si>
  <si>
    <t>चाँदनी निर्माण सेवा, तुलसीपुर–१९, दाङ</t>
  </si>
  <si>
    <t>ऊर्जा–कृशव जे.भी.,काठमाण्डौ</t>
  </si>
  <si>
    <t>श्री दुर्गा कन्स्ट्रक्शन प्रा.लि., तुलसीपुर–४ दाङ्ग</t>
  </si>
  <si>
    <t>श्री ऊर्जा–कृषव–मस्ट जे.भी.,काठमाण्डौ</t>
  </si>
  <si>
    <t>वडा कार्यालय देखी हात्तीढुङ्गा र कोठरी देखी बबई सम्म सडक कालोपत्रे निर्माण वडा नं. १४</t>
  </si>
  <si>
    <t xml:space="preserve"> रक्षाचौर चारबाटो चोक देखी एकलेबर सडक कालोपत्रे निर्माण वडा नं. ४</t>
  </si>
  <si>
    <t>लामीडाँडा दामोदर सडक देखि कचीली, तुर्कीचोक देखि कचील, कौवापुर देखि हरिपौरी र रझेना देखी पढ्ढा सडक कालोपत्रे निर्माण वडा नं. १२</t>
  </si>
  <si>
    <t xml:space="preserve"> दुधरास देखि बकौसी सडक, ४९ चौक देखि दक्षिण सडक, मज्गैं पेट्रोल पम्प देखि पश्चिम दक्षिणको सडक र मानपुर जिनुवागाउँ सडक कालोपत्रे निर्माण वडा नं. १७</t>
  </si>
  <si>
    <t>बाँसगढी स्यालापानी सडक  कालोपत्रे निर्माण वडा नं. १९</t>
  </si>
  <si>
    <t>लक्ष्मी नारायण मन्दिर देखी पश्चिम कैलाश नगर टोल हुँदै बस पार्क जाने सडक कालोपत्रे निर्माण वडा नं. ६</t>
  </si>
  <si>
    <t xml:space="preserve">पहरुवा सडक र धमकापुर–भोजपुर सडक कालोपत्रे निर्माण वडा नं. १५ </t>
  </si>
  <si>
    <t>दामोदर सडक देखी उत्तर हसनपुर श्रीमणी मार्ग रोड जाने सडक कालोपत्रे निर्माण वडा नं. ११</t>
  </si>
  <si>
    <t>पिरगाउँ मोतीपुर सडक कालोपत्रे निर्माण वडा नं. ११</t>
  </si>
  <si>
    <t>कपडादेवी देखी थारुगाउँ रोड, पुकार पसल देखी सिद्धार्थ टोल चोक, अशोकको बोट देखी सुधन बुढाथोकीको घर देखी जाने सडक कालोपत्रे निर्माण वडा नं. १२</t>
  </si>
  <si>
    <t>वडा कार्यालय देखी राप्ती बबई क्यापस जाने सडक कालोपत्रे वडा नं. ६</t>
  </si>
  <si>
    <t>मचोट देखी कुमलगढी सडक कालोपत्रे तथा नाला निर्माण वडा नं २</t>
  </si>
  <si>
    <t>रानागाउँ सडक कालोपत्रे निर्माण वडा नं. ३</t>
  </si>
  <si>
    <t>थानगाउँ चोक देखी बाँसगढी सम्म सडक कालोपत्रे निर्माण वडा नं. १९</t>
  </si>
  <si>
    <t>मेट्रो अस्पताल मार्ग कालोपत्रे योजना वडा नं. ८</t>
  </si>
  <si>
    <t xml:space="preserve"> २.भवन निर्माण अन्र्तगत</t>
  </si>
  <si>
    <t>मेट्रोकलेज भवन निर्माण कार्य वडा नं. १२</t>
  </si>
  <si>
    <t xml:space="preserve">वडा नं. ३ राना गाउँ आधारभुत विद्यालय भवन निर्माण </t>
  </si>
  <si>
    <t>आधारभुत स्वास्थ्यचौकिमा सेप्टिक टंकि,पानी टंकि तथा भरयाङ निर्माण वडा नं. ३ र ७</t>
  </si>
  <si>
    <t xml:space="preserve"> २. पुल तथा कल्र्भट निर्माण अन्र्तगत</t>
  </si>
  <si>
    <t xml:space="preserve">इ–विडिङ
	</t>
  </si>
  <si>
    <t>मि.</t>
  </si>
  <si>
    <t>वटा</t>
  </si>
  <si>
    <t>सम्पन्न भुक्तानी बाँकि</t>
  </si>
  <si>
    <t xml:space="preserve">बेस कार्य तथा नाला निर्माण सम्पन्न </t>
  </si>
  <si>
    <t xml:space="preserve">नाला निर्माण सम्पन्न </t>
  </si>
  <si>
    <t xml:space="preserve">नाला तथा ग्राभेल कार्य निर्माण सम्पन्न </t>
  </si>
  <si>
    <t xml:space="preserve">सम्पन्न </t>
  </si>
  <si>
    <t>आ.व. २०७९/०८० मा ठेक्का सम्झौता भएका योजनाको प्रगती प्रतिवेदन</t>
  </si>
  <si>
    <t>भ्याट सहित</t>
  </si>
  <si>
    <t>वित्तिय प्रगति खर्च</t>
  </si>
  <si>
    <t>कैफियत</t>
  </si>
  <si>
    <t>बेस कार्य सम्पन्न</t>
  </si>
  <si>
    <t>सम्पन्न</t>
  </si>
  <si>
    <t>उरहरी चोक देखि उरहरी स्कुल सडक कालोपत्रे वडा नं.११</t>
  </si>
  <si>
    <t>नविन कष्ट्रक्सन तुलसीपुर ५ दांग</t>
  </si>
  <si>
    <t>वडा कार्यालय देखि दक्षिण सडक कालो पत्रे वडा नं. ११</t>
  </si>
  <si>
    <t>ओसिस कष्ट्रक्सन घोराही दांङ</t>
  </si>
  <si>
    <t>चेतना टोल संशोधित क्वाङगी चौधरी गाउँ सडक कालो पत्रे वडा  नं. १२</t>
  </si>
  <si>
    <t>उज्वल बर्षा निर्माण सेवा तुलसीपुर ५ दांङ</t>
  </si>
  <si>
    <t>दुधेना गौरी शंकरटोल सडक कालोपत्रे वडा नं.८</t>
  </si>
  <si>
    <t xml:space="preserve">यज्ञ निर्माण सेवा एण्ड सप्लायर्स शान्तिनगर ६ </t>
  </si>
  <si>
    <t>दोघरे प्रदिप शाहको घर देखि उत्तर सडक र दुधेना थारुगाउँ टोल सडक कालोपत्रे वडा नं. ८ र ९</t>
  </si>
  <si>
    <t>सिमा निर्माण सेवा जाजरकोट</t>
  </si>
  <si>
    <t>बेलुवा श्रीनगर टोल विकास संस्था वडा नं.९</t>
  </si>
  <si>
    <t>मामा भाञ्जा निर्माण सेवा तुलसीपुर १० दांङ</t>
  </si>
  <si>
    <t>मिलन चोक देखि जिवन भण्डारी घर सम्म  सडक कालो पत्रे वडा नं.७</t>
  </si>
  <si>
    <t>सुरज निर्माण सेवा तुलसीपुर ५ दांङ</t>
  </si>
  <si>
    <t>जोग बहादु रानाको घरदेखि दक्षिण सडक कालो पत्रे वडा नं. ६</t>
  </si>
  <si>
    <t>राटामाटा देखि आखा अस्पत्ताल सडक कालो पत्रे वडा नं. १८</t>
  </si>
  <si>
    <t>बेलझुण्डी मनिकापुर सडक कालो पत्रे वडा नं. १८</t>
  </si>
  <si>
    <t>प्रशासनिक भवनको आल्मुनियम पार्टिसन र ग्रील फिक्सीङ गर्ने कार्य वडा नं.५</t>
  </si>
  <si>
    <t>कन्टिनेन्टल विल्डर्स तुलसीपुर ६ दांङ</t>
  </si>
  <si>
    <t>राष्ट्रिय बोल पत्र</t>
  </si>
  <si>
    <t>सिल्ड क्वटेशन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</si>
</sst>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0">
    <font>
      <sz val="11"/>
      <color theme="1"/>
      <name val="Calibri"/>
      <family val="2"/>
      <scheme val="minor"/>
    </font>
    <font>
      <b/>
      <sz val="14"/>
      <color theme="1"/>
      <name val="Preeti"/>
    </font>
    <font>
      <sz val="11"/>
      <color theme="1"/>
      <name val="Calibri"/>
      <family val="2"/>
      <scheme val="minor"/>
    </font>
    <font>
      <sz val="12"/>
      <color theme="1"/>
      <name val="Siddhi"/>
      <family val="5"/>
    </font>
    <font>
      <sz val="12"/>
      <color theme="1"/>
      <name val="Calibri"/>
      <family val="2"/>
      <scheme val="minor"/>
    </font>
    <font>
      <b/>
      <u/>
      <sz val="18"/>
      <color theme="1"/>
      <name val="Preeti"/>
    </font>
    <font>
      <b/>
      <sz val="10"/>
      <color theme="1"/>
      <name val="Preeti"/>
    </font>
    <font>
      <b/>
      <sz val="12"/>
      <color theme="1"/>
      <name val="Calibri"/>
      <family val="2"/>
      <scheme val="minor"/>
    </font>
    <font>
      <sz val="11"/>
      <name val="Fontasy Himali"/>
      <family val="5"/>
    </font>
    <font>
      <sz val="10"/>
      <name val="FONTASY_HIMALI_TT"/>
      <family val="5"/>
    </font>
    <font>
      <sz val="12"/>
      <name val="Preeti"/>
    </font>
    <font>
      <sz val="12"/>
      <color rgb="FFFF0000"/>
      <name val="Preeti"/>
    </font>
    <font>
      <sz val="12"/>
      <name val="Fontasy Himali"/>
      <family val="5"/>
    </font>
    <font>
      <sz val="12"/>
      <color rgb="FF00B050"/>
      <name val="Preeti"/>
    </font>
    <font>
      <sz val="11"/>
      <name val="FONTASY_ HIMALI_ TT"/>
      <family val="5"/>
    </font>
    <font>
      <sz val="12"/>
      <name val="FONTASY_HIMALI_TT"/>
      <family val="5"/>
    </font>
    <font>
      <sz val="12"/>
      <name val="FONTASY_ HIMALI_ TT"/>
      <family val="5"/>
    </font>
    <font>
      <sz val="10"/>
      <name val="FONTASY_ HIMALI_ TT"/>
      <family val="5"/>
    </font>
    <font>
      <sz val="10"/>
      <name val="Calibri"/>
      <family val="2"/>
      <scheme val="minor"/>
    </font>
    <font>
      <sz val="12"/>
      <color rgb="FF00B050"/>
      <name val="Calibri"/>
      <family val="2"/>
      <scheme val="minor"/>
    </font>
    <font>
      <sz val="10"/>
      <color rgb="FF00B050"/>
      <name val="FONTASY_HIMALI_TT"/>
      <family val="5"/>
    </font>
    <font>
      <sz val="11"/>
      <color rgb="FF00B050"/>
      <name val="Fontasy Himali"/>
      <family val="5"/>
    </font>
    <font>
      <sz val="11"/>
      <color rgb="FF00B050"/>
      <name val="FONTASY_ HIMALI_ TT"/>
      <family val="5"/>
    </font>
    <font>
      <sz val="12"/>
      <color rgb="FF00B050"/>
      <name val="FONTASY_HIMALI_TT"/>
      <family val="5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Preeti"/>
    </font>
    <font>
      <sz val="10"/>
      <color rgb="FF00B050"/>
      <name val="Arial"/>
      <family val="2"/>
    </font>
    <font>
      <sz val="14"/>
      <color theme="1"/>
      <name val="Preeti"/>
    </font>
    <font>
      <sz val="16"/>
      <color theme="1"/>
      <name val="Preeti"/>
    </font>
    <font>
      <b/>
      <sz val="18"/>
      <color theme="1"/>
      <name val="Preeti"/>
    </font>
    <font>
      <sz val="15"/>
      <color theme="1"/>
      <name val="Preeti"/>
    </font>
    <font>
      <sz val="15"/>
      <color rgb="FF00B050"/>
      <name val="Preeti"/>
    </font>
    <font>
      <sz val="14"/>
      <color rgb="FF00B050"/>
      <name val="Preeti"/>
    </font>
    <font>
      <sz val="12"/>
      <color rgb="FF00B050"/>
      <name val="FONTASY_ HIMALI_ TT"/>
      <family val="5"/>
    </font>
    <font>
      <sz val="12"/>
      <color theme="1"/>
      <name val="Times New Roman"/>
      <family val="1"/>
    </font>
    <font>
      <sz val="20"/>
      <color theme="1"/>
      <name val="Preeti"/>
    </font>
    <font>
      <sz val="11"/>
      <color rgb="FF00B050"/>
      <name val="Times New Roman"/>
      <family val="1"/>
    </font>
    <font>
      <sz val="12"/>
      <color theme="1"/>
      <name val="Fontasy Himali"/>
      <family val="5"/>
    </font>
    <font>
      <sz val="12"/>
      <name val="Calibri"/>
      <family val="2"/>
      <scheme val="min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rgb="FFFF0000"/>
      <name val="Times New Roman"/>
      <family val="1"/>
    </font>
    <font>
      <sz val="18"/>
      <color theme="1"/>
      <name val="Preeti"/>
    </font>
    <font>
      <sz val="15"/>
      <name val="Preeti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FONTASY_ HIMALI_ TT"/>
      <family val="5"/>
    </font>
    <font>
      <b/>
      <sz val="12"/>
      <name val="AIreal"/>
    </font>
    <font>
      <b/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name val="Preeti"/>
    </font>
    <font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/>
    <xf numFmtId="43" fontId="24" fillId="0" borderId="0" applyFont="0" applyFill="0" applyBorder="0" applyAlignment="0" applyProtection="0"/>
  </cellStyleXfs>
  <cellXfs count="239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3" fontId="14" fillId="0" borderId="1" xfId="1" applyFont="1" applyBorder="1" applyAlignment="1">
      <alignment horizontal="center" vertical="center"/>
    </xf>
    <xf numFmtId="43" fontId="22" fillId="0" borderId="1" xfId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3" fontId="16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4" fillId="0" borderId="0" xfId="0" applyFont="1" applyBorder="1"/>
    <xf numFmtId="0" fontId="26" fillId="0" borderId="0" xfId="0" applyFont="1" applyBorder="1" applyAlignment="1">
      <alignment horizontal="left" vertical="center"/>
    </xf>
    <xf numFmtId="3" fontId="38" fillId="0" borderId="0" xfId="0" applyNumberFormat="1" applyFont="1" applyBorder="1" applyAlignment="1">
      <alignment horizontal="center" vertical="center"/>
    </xf>
    <xf numFmtId="4" fontId="3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3" fontId="14" fillId="2" borderId="1" xfId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43" fontId="22" fillId="2" borderId="1" xfId="1" applyFont="1" applyFill="1" applyBorder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3" fontId="34" fillId="2" borderId="1" xfId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/>
    </xf>
    <xf numFmtId="43" fontId="39" fillId="2" borderId="1" xfId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43" fontId="17" fillId="2" borderId="1" xfId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3" fontId="39" fillId="2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4" fontId="23" fillId="0" borderId="1" xfId="0" applyNumberFormat="1" applyFont="1" applyBorder="1" applyAlignment="1">
      <alignment horizontal="left" vertical="center" wrapText="1"/>
    </xf>
    <xf numFmtId="0" fontId="24" fillId="2" borderId="1" xfId="0" applyFont="1" applyFill="1" applyBorder="1" applyAlignment="1">
      <alignment vertical="top" wrapText="1"/>
    </xf>
    <xf numFmtId="0" fontId="31" fillId="2" borderId="1" xfId="0" applyFont="1" applyFill="1" applyBorder="1" applyAlignment="1">
      <alignment vertical="top" wrapText="1"/>
    </xf>
    <xf numFmtId="0" fontId="42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4" fontId="23" fillId="2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/>
    </xf>
    <xf numFmtId="4" fontId="8" fillId="3" borderId="1" xfId="0" applyNumberFormat="1" applyFont="1" applyFill="1" applyBorder="1" applyAlignment="1">
      <alignment horizontal="center" vertical="center" wrapText="1"/>
    </xf>
    <xf numFmtId="43" fontId="39" fillId="3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43" fontId="16" fillId="0" borderId="1" xfId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wrapText="1"/>
    </xf>
    <xf numFmtId="43" fontId="46" fillId="3" borderId="1" xfId="2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3" fontId="12" fillId="0" borderId="1" xfId="1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/>
    </xf>
    <xf numFmtId="4" fontId="41" fillId="0" borderId="8" xfId="0" applyNumberFormat="1" applyFont="1" applyBorder="1" applyAlignment="1">
      <alignment vertical="center" wrapText="1"/>
    </xf>
    <xf numFmtId="4" fontId="41" fillId="0" borderId="10" xfId="0" applyNumberFormat="1" applyFont="1" applyBorder="1" applyAlignment="1">
      <alignment vertical="center" wrapText="1"/>
    </xf>
    <xf numFmtId="4" fontId="41" fillId="0" borderId="11" xfId="0" applyNumberFormat="1" applyFont="1" applyBorder="1" applyAlignment="1">
      <alignment vertical="center" wrapText="1"/>
    </xf>
    <xf numFmtId="0" fontId="0" fillId="3" borderId="1" xfId="0" applyFill="1" applyBorder="1"/>
    <xf numFmtId="0" fontId="48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26" fillId="0" borderId="1" xfId="0" applyFont="1" applyBorder="1" applyAlignment="1">
      <alignment horizontal="left" vertical="center"/>
    </xf>
    <xf numFmtId="3" fontId="38" fillId="0" borderId="1" xfId="0" applyNumberFormat="1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3" fontId="0" fillId="3" borderId="8" xfId="1" applyFont="1" applyFill="1" applyBorder="1" applyAlignment="1"/>
    <xf numFmtId="43" fontId="49" fillId="3" borderId="8" xfId="1" applyFont="1" applyFill="1" applyBorder="1" applyAlignment="1"/>
    <xf numFmtId="0" fontId="48" fillId="3" borderId="1" xfId="0" applyFont="1" applyFill="1" applyBorder="1"/>
    <xf numFmtId="0" fontId="0" fillId="2" borderId="1" xfId="0" applyFill="1" applyBorder="1"/>
    <xf numFmtId="43" fontId="39" fillId="3" borderId="1" xfId="1" applyFont="1" applyFill="1" applyBorder="1" applyAlignment="1">
      <alignment horizontal="center" vertical="center" wrapText="1"/>
    </xf>
    <xf numFmtId="43" fontId="51" fillId="0" borderId="1" xfId="1" applyFont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43" fontId="39" fillId="2" borderId="8" xfId="1" applyFont="1" applyFill="1" applyBorder="1" applyAlignment="1">
      <alignment horizontal="center" vertical="center"/>
    </xf>
    <xf numFmtId="43" fontId="39" fillId="3" borderId="8" xfId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4" fontId="47" fillId="0" borderId="8" xfId="0" applyNumberFormat="1" applyFont="1" applyBorder="1" applyAlignment="1">
      <alignment horizontal="center" vertical="center"/>
    </xf>
    <xf numFmtId="0" fontId="4" fillId="0" borderId="8" xfId="0" applyFont="1" applyBorder="1"/>
    <xf numFmtId="0" fontId="27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43" fontId="34" fillId="3" borderId="1" xfId="1" applyFont="1" applyFill="1" applyBorder="1" applyAlignment="1">
      <alignment horizontal="center" vertical="center"/>
    </xf>
    <xf numFmtId="4" fontId="2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0" fontId="44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10" fillId="3" borderId="1" xfId="0" applyFont="1" applyFill="1" applyBorder="1" applyAlignment="1">
      <alignment horizontal="left" vertical="top" wrapText="1"/>
    </xf>
    <xf numFmtId="0" fontId="37" fillId="3" borderId="8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6" fillId="3" borderId="1" xfId="0" applyFont="1" applyFill="1" applyBorder="1"/>
    <xf numFmtId="0" fontId="54" fillId="0" borderId="0" xfId="0" applyFont="1"/>
    <xf numFmtId="0" fontId="26" fillId="0" borderId="1" xfId="0" applyFont="1" applyBorder="1" applyAlignment="1">
      <alignment horizontal="left" vertical="center" wrapText="1"/>
    </xf>
    <xf numFmtId="43" fontId="0" fillId="3" borderId="1" xfId="1" applyFont="1" applyFill="1" applyBorder="1" applyAlignment="1"/>
    <xf numFmtId="43" fontId="49" fillId="3" borderId="1" xfId="1" applyFont="1" applyFill="1" applyBorder="1" applyAlignment="1"/>
    <xf numFmtId="43" fontId="54" fillId="3" borderId="1" xfId="1" applyFont="1" applyFill="1" applyBorder="1" applyAlignment="1"/>
    <xf numFmtId="0" fontId="38" fillId="3" borderId="1" xfId="0" applyFont="1" applyFill="1" applyBorder="1" applyAlignment="1">
      <alignment horizontal="center" vertical="center"/>
    </xf>
    <xf numFmtId="0" fontId="53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 wrapText="1"/>
    </xf>
    <xf numFmtId="0" fontId="50" fillId="3" borderId="1" xfId="0" applyFont="1" applyFill="1" applyBorder="1" applyAlignment="1">
      <alignment wrapText="1"/>
    </xf>
    <xf numFmtId="0" fontId="54" fillId="3" borderId="1" xfId="0" applyFont="1" applyFill="1" applyBorder="1"/>
    <xf numFmtId="0" fontId="55" fillId="3" borderId="1" xfId="0" applyFont="1" applyFill="1" applyBorder="1" applyAlignment="1">
      <alignment horizontal="left" vertical="top" wrapText="1"/>
    </xf>
    <xf numFmtId="0" fontId="56" fillId="3" borderId="1" xfId="0" applyFont="1" applyFill="1" applyBorder="1" applyAlignment="1">
      <alignment wrapText="1"/>
    </xf>
    <xf numFmtId="0" fontId="5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/>
    <xf numFmtId="0" fontId="38" fillId="2" borderId="1" xfId="0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/>
    <xf numFmtId="3" fontId="38" fillId="2" borderId="1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center" vertical="center"/>
    </xf>
    <xf numFmtId="0" fontId="48" fillId="2" borderId="1" xfId="0" applyFont="1" applyFill="1" applyBorder="1"/>
    <xf numFmtId="0" fontId="26" fillId="0" borderId="0" xfId="0" applyFont="1" applyBorder="1"/>
    <xf numFmtId="0" fontId="26" fillId="0" borderId="0" xfId="0" applyFont="1"/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2" borderId="0" xfId="0" applyFont="1" applyFill="1" applyBorder="1"/>
    <xf numFmtId="0" fontId="4" fillId="3" borderId="0" xfId="0" applyFont="1" applyFill="1" applyBorder="1"/>
    <xf numFmtId="0" fontId="0" fillId="3" borderId="0" xfId="0" applyFill="1" applyBorder="1"/>
    <xf numFmtId="0" fontId="54" fillId="3" borderId="0" xfId="0" applyFont="1" applyFill="1" applyBorder="1"/>
    <xf numFmtId="0" fontId="29" fillId="2" borderId="0" xfId="0" applyFont="1" applyFill="1" applyBorder="1"/>
    <xf numFmtId="43" fontId="58" fillId="2" borderId="1" xfId="4" applyFont="1" applyFill="1" applyBorder="1"/>
    <xf numFmtId="0" fontId="1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3" fontId="14" fillId="4" borderId="1" xfId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8" xfId="0" applyFont="1" applyFill="1" applyBorder="1" applyAlignment="1">
      <alignment horizontal="center" vertical="center" wrapText="1"/>
    </xf>
    <xf numFmtId="43" fontId="39" fillId="4" borderId="1" xfId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vertical="top" wrapText="1"/>
    </xf>
    <xf numFmtId="0" fontId="31" fillId="4" borderId="1" xfId="0" applyFont="1" applyFill="1" applyBorder="1" applyAlignment="1">
      <alignment vertical="top" wrapText="1"/>
    </xf>
    <xf numFmtId="0" fontId="42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left" vertical="top" wrapText="1"/>
    </xf>
    <xf numFmtId="43" fontId="16" fillId="4" borderId="1" xfId="1" applyFont="1" applyFill="1" applyBorder="1" applyAlignment="1">
      <alignment horizontal="center" vertical="center"/>
    </xf>
    <xf numFmtId="4" fontId="21" fillId="4" borderId="1" xfId="0" applyNumberFormat="1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43" fontId="4" fillId="4" borderId="1" xfId="0" applyNumberFormat="1" applyFont="1" applyFill="1" applyBorder="1" applyAlignment="1">
      <alignment vertical="center" wrapText="1"/>
    </xf>
    <xf numFmtId="43" fontId="4" fillId="0" borderId="1" xfId="0" applyNumberFormat="1" applyFont="1" applyBorder="1" applyAlignment="1">
      <alignment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4" fontId="15" fillId="4" borderId="1" xfId="0" applyNumberFormat="1" applyFont="1" applyFill="1" applyBorder="1" applyAlignment="1">
      <alignment horizontal="center" vertical="center" wrapText="1"/>
    </xf>
    <xf numFmtId="43" fontId="39" fillId="4" borderId="8" xfId="1" applyFont="1" applyFill="1" applyBorder="1" applyAlignment="1">
      <alignment horizontal="center" vertical="center"/>
    </xf>
    <xf numFmtId="43" fontId="52" fillId="2" borderId="1" xfId="1" applyFont="1" applyFill="1" applyBorder="1" applyAlignment="1">
      <alignment horizontal="center" vertical="center"/>
    </xf>
    <xf numFmtId="43" fontId="50" fillId="4" borderId="1" xfId="1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53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wrapText="1"/>
    </xf>
    <xf numFmtId="43" fontId="0" fillId="4" borderId="1" xfId="1" applyFont="1" applyFill="1" applyBorder="1" applyAlignment="1"/>
    <xf numFmtId="3" fontId="38" fillId="4" borderId="1" xfId="0" applyNumberFormat="1" applyFont="1" applyFill="1" applyBorder="1" applyAlignment="1">
      <alignment horizontal="center" vertical="center"/>
    </xf>
    <xf numFmtId="4" fontId="38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4" fillId="4" borderId="1" xfId="0" applyFont="1" applyFill="1" applyBorder="1"/>
    <xf numFmtId="0" fontId="4" fillId="4" borderId="0" xfId="0" applyFont="1" applyFill="1" applyBorder="1"/>
    <xf numFmtId="0" fontId="50" fillId="4" borderId="1" xfId="0" applyFont="1" applyFill="1" applyBorder="1" applyAlignment="1">
      <alignment wrapText="1"/>
    </xf>
    <xf numFmtId="0" fontId="48" fillId="4" borderId="1" xfId="0" applyFont="1" applyFill="1" applyBorder="1"/>
    <xf numFmtId="43" fontId="0" fillId="4" borderId="1" xfId="1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43" fontId="4" fillId="4" borderId="1" xfId="1" applyFont="1" applyFill="1" applyBorder="1" applyAlignment="1">
      <alignment vertical="center"/>
    </xf>
    <xf numFmtId="43" fontId="4" fillId="4" borderId="1" xfId="1" applyFont="1" applyFill="1" applyBorder="1"/>
    <xf numFmtId="0" fontId="48" fillId="4" borderId="1" xfId="0" applyFont="1" applyFill="1" applyBorder="1" applyAlignment="1">
      <alignment vertical="center"/>
    </xf>
    <xf numFmtId="0" fontId="0" fillId="0" borderId="1" xfId="0" applyFill="1" applyBorder="1" applyAlignment="1">
      <alignment wrapText="1"/>
    </xf>
    <xf numFmtId="43" fontId="49" fillId="0" borderId="1" xfId="1" applyFont="1" applyFill="1" applyBorder="1" applyAlignment="1"/>
    <xf numFmtId="0" fontId="4" fillId="0" borderId="1" xfId="0" applyFont="1" applyFill="1" applyBorder="1"/>
    <xf numFmtId="0" fontId="0" fillId="0" borderId="1" xfId="0" applyFill="1" applyBorder="1"/>
    <xf numFmtId="43" fontId="59" fillId="2" borderId="1" xfId="4" applyFont="1" applyFill="1" applyBorder="1"/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8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5">
    <cellStyle name="Comma" xfId="1" builtinId="3"/>
    <cellStyle name="Comma 11" xfId="2" xr:uid="{00000000-0005-0000-0000-000001000000}"/>
    <cellStyle name="Comma 11 2" xfId="4" xr:uid="{00000000-0005-0000-0000-000002000000}"/>
    <cellStyle name="Normal" xfId="0" builtinId="0"/>
    <cellStyle name="Normal 2 2 2 2 4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104775</xdr:rowOff>
    </xdr:from>
    <xdr:to>
      <xdr:col>1</xdr:col>
      <xdr:colOff>1083595</xdr:colOff>
      <xdr:row>4</xdr:row>
      <xdr:rowOff>109629</xdr:rowOff>
    </xdr:to>
    <xdr:pic>
      <xdr:nvPicPr>
        <xdr:cNvPr id="2" name="Picture 1" descr="GON 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5740" y="104775"/>
          <a:ext cx="1213135" cy="797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104775</xdr:rowOff>
    </xdr:from>
    <xdr:to>
      <xdr:col>1</xdr:col>
      <xdr:colOff>1083595</xdr:colOff>
      <xdr:row>4</xdr:row>
      <xdr:rowOff>109629</xdr:rowOff>
    </xdr:to>
    <xdr:pic>
      <xdr:nvPicPr>
        <xdr:cNvPr id="2" name="Picture 1" descr="GON 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5740" y="104775"/>
          <a:ext cx="1213135" cy="797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3"/>
  <sheetViews>
    <sheetView tabSelected="1" view="pageBreakPreview" topLeftCell="C27" zoomScale="80" zoomScaleNormal="80" zoomScaleSheetLayoutView="80" workbookViewId="0">
      <selection activeCell="E31" sqref="E31"/>
    </sheetView>
  </sheetViews>
  <sheetFormatPr defaultColWidth="9.140625" defaultRowHeight="15.75"/>
  <cols>
    <col min="1" max="1" width="4.85546875" style="2" customWidth="1"/>
    <col min="2" max="2" width="23" style="2" customWidth="1"/>
    <col min="3" max="3" width="33" style="7" customWidth="1"/>
    <col min="4" max="4" width="23.85546875" style="7" customWidth="1"/>
    <col min="5" max="5" width="9.28515625" style="2" customWidth="1"/>
    <col min="6" max="6" width="20.28515625" style="2" customWidth="1"/>
    <col min="7" max="7" width="21.28515625" style="2" customWidth="1"/>
    <col min="8" max="8" width="18" style="2" customWidth="1"/>
    <col min="9" max="9" width="10.42578125" style="2" customWidth="1"/>
    <col min="10" max="10" width="13.28515625" style="2" customWidth="1"/>
    <col min="11" max="11" width="12" style="2" customWidth="1"/>
    <col min="12" max="12" width="19.42578125" style="2" customWidth="1"/>
    <col min="13" max="13" width="17.85546875" style="2" customWidth="1"/>
    <col min="14" max="16384" width="9.140625" style="2"/>
  </cols>
  <sheetData>
    <row r="1" spans="1:45">
      <c r="A1" s="219" t="s">
        <v>21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45">
      <c r="A2" s="220" t="s">
        <v>22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45">
      <c r="A3" s="219" t="s">
        <v>23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45">
      <c r="A4" s="220" t="s">
        <v>0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</row>
    <row r="5" spans="1:45">
      <c r="A5" s="70"/>
      <c r="B5" s="70"/>
      <c r="C5" s="70"/>
      <c r="D5" s="70"/>
      <c r="E5" s="70"/>
      <c r="F5" s="70"/>
      <c r="G5" s="70"/>
    </row>
    <row r="6" spans="1:45" ht="30.75" customHeight="1">
      <c r="A6" s="221" t="s">
        <v>96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5" ht="3.75" customHeight="1">
      <c r="A7" s="223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2"/>
      <c r="N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5" ht="40.9" customHeight="1">
      <c r="A8" s="230" t="s">
        <v>97</v>
      </c>
      <c r="B8" s="231" t="s">
        <v>98</v>
      </c>
      <c r="C8" s="230" t="s">
        <v>99</v>
      </c>
      <c r="D8" s="230" t="s">
        <v>100</v>
      </c>
      <c r="E8" s="230" t="s">
        <v>101</v>
      </c>
      <c r="F8" s="52" t="s">
        <v>103</v>
      </c>
      <c r="G8" s="52" t="s">
        <v>104</v>
      </c>
      <c r="H8" s="53" t="s">
        <v>105</v>
      </c>
      <c r="I8" s="230" t="s">
        <v>106</v>
      </c>
      <c r="J8" s="234" t="s">
        <v>107</v>
      </c>
      <c r="K8" s="232"/>
      <c r="L8" s="232" t="s">
        <v>110</v>
      </c>
      <c r="M8" s="233"/>
      <c r="W8" s="1"/>
      <c r="X8" s="1"/>
      <c r="Y8" s="1"/>
      <c r="Z8" s="1"/>
      <c r="AS8" s="1"/>
    </row>
    <row r="9" spans="1:45" ht="21">
      <c r="A9" s="230"/>
      <c r="B9" s="231"/>
      <c r="C9" s="230"/>
      <c r="D9" s="230"/>
      <c r="E9" s="230"/>
      <c r="F9" s="213" t="s">
        <v>102</v>
      </c>
      <c r="G9" s="213" t="s">
        <v>102</v>
      </c>
      <c r="H9" s="213" t="s">
        <v>102</v>
      </c>
      <c r="I9" s="230"/>
      <c r="J9" s="215" t="s">
        <v>109</v>
      </c>
      <c r="K9" s="217" t="s">
        <v>108</v>
      </c>
      <c r="L9" s="230" t="s">
        <v>111</v>
      </c>
      <c r="M9" s="230" t="s">
        <v>112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37.5" customHeight="1">
      <c r="A10" s="230"/>
      <c r="B10" s="231"/>
      <c r="C10" s="230"/>
      <c r="D10" s="230"/>
      <c r="E10" s="230"/>
      <c r="F10" s="214"/>
      <c r="G10" s="214"/>
      <c r="H10" s="214"/>
      <c r="I10" s="230"/>
      <c r="J10" s="216"/>
      <c r="K10" s="218"/>
      <c r="L10" s="230"/>
      <c r="M10" s="23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37.5" customHeight="1">
      <c r="A11" s="225" t="s">
        <v>113</v>
      </c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37.5" customHeight="1">
      <c r="A12" s="228" t="s">
        <v>114</v>
      </c>
      <c r="B12" s="229"/>
      <c r="C12" s="229"/>
      <c r="D12" s="229"/>
      <c r="E12" s="125"/>
      <c r="F12" s="125"/>
      <c r="G12" s="125"/>
      <c r="H12" s="125"/>
      <c r="I12" s="125"/>
      <c r="J12" s="125"/>
      <c r="K12" s="125"/>
      <c r="L12" s="125"/>
      <c r="M12" s="12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s="7" customFormat="1" ht="135">
      <c r="A13" s="3">
        <v>1</v>
      </c>
      <c r="B13" s="32" t="s">
        <v>4</v>
      </c>
      <c r="C13" s="21" t="s">
        <v>115</v>
      </c>
      <c r="D13" s="12" t="s">
        <v>116</v>
      </c>
      <c r="E13" s="42" t="s">
        <v>117</v>
      </c>
      <c r="F13" s="8">
        <v>27780683.309999999</v>
      </c>
      <c r="G13" s="8">
        <v>16280696.550000001</v>
      </c>
      <c r="H13" s="5"/>
      <c r="I13" s="45" t="s">
        <v>149</v>
      </c>
      <c r="J13" s="22">
        <v>1100</v>
      </c>
      <c r="K13" s="106"/>
      <c r="L13" s="80">
        <v>13395382.800000001</v>
      </c>
      <c r="M13" s="80"/>
      <c r="N13" s="109" t="s">
        <v>118</v>
      </c>
    </row>
    <row r="14" spans="1:45" s="7" customFormat="1" ht="45">
      <c r="A14" s="162">
        <v>2</v>
      </c>
      <c r="B14" s="163" t="s">
        <v>1</v>
      </c>
      <c r="C14" s="164" t="s">
        <v>119</v>
      </c>
      <c r="D14" s="164" t="s">
        <v>124</v>
      </c>
      <c r="E14" s="165" t="s">
        <v>148</v>
      </c>
      <c r="F14" s="166">
        <v>10129835.41</v>
      </c>
      <c r="G14" s="166">
        <v>6274229.2000000002</v>
      </c>
      <c r="H14" s="167"/>
      <c r="I14" s="168" t="s">
        <v>149</v>
      </c>
      <c r="J14" s="169">
        <f>160+160+50</f>
        <v>370</v>
      </c>
      <c r="K14" s="170">
        <v>370</v>
      </c>
      <c r="L14" s="187">
        <v>2351513.6000000001</v>
      </c>
      <c r="M14" s="179">
        <v>3654536.8</v>
      </c>
      <c r="N14" s="108"/>
    </row>
    <row r="15" spans="1:45" s="7" customFormat="1" ht="30">
      <c r="A15" s="162">
        <v>3</v>
      </c>
      <c r="B15" s="163" t="s">
        <v>2</v>
      </c>
      <c r="C15" s="164" t="s">
        <v>120</v>
      </c>
      <c r="D15" s="164" t="s">
        <v>124</v>
      </c>
      <c r="E15" s="165" t="s">
        <v>148</v>
      </c>
      <c r="F15" s="166">
        <v>7667142.21</v>
      </c>
      <c r="G15" s="166">
        <v>4439921.75</v>
      </c>
      <c r="H15" s="167"/>
      <c r="I15" s="168" t="s">
        <v>149</v>
      </c>
      <c r="J15" s="169">
        <v>1193</v>
      </c>
      <c r="K15" s="170"/>
      <c r="L15" s="171">
        <v>1999088</v>
      </c>
      <c r="M15" s="179">
        <f>G15-L15</f>
        <v>2440833.75</v>
      </c>
    </row>
    <row r="16" spans="1:45" s="7" customFormat="1" ht="32.25" customHeight="1">
      <c r="A16" s="24">
        <v>4</v>
      </c>
      <c r="B16" s="34" t="s">
        <v>5</v>
      </c>
      <c r="C16" s="35" t="s">
        <v>121</v>
      </c>
      <c r="D16" s="46" t="s">
        <v>125</v>
      </c>
      <c r="E16" s="41" t="s">
        <v>148</v>
      </c>
      <c r="F16" s="26">
        <v>8778044.9800000004</v>
      </c>
      <c r="G16" s="26">
        <v>5059860</v>
      </c>
      <c r="H16" s="25"/>
      <c r="I16" s="40" t="s">
        <v>149</v>
      </c>
      <c r="J16" s="27">
        <f>1270+1000+225</f>
        <v>2495</v>
      </c>
      <c r="K16" s="104">
        <v>0</v>
      </c>
      <c r="L16" s="37"/>
      <c r="M16" s="128"/>
    </row>
    <row r="17" spans="1:14" s="7" customFormat="1" ht="35.25" customHeight="1">
      <c r="A17" s="24">
        <v>5</v>
      </c>
      <c r="B17" s="34" t="s">
        <v>6</v>
      </c>
      <c r="C17" s="46" t="s">
        <v>122</v>
      </c>
      <c r="D17" s="46" t="s">
        <v>125</v>
      </c>
      <c r="E17" s="41" t="s">
        <v>148</v>
      </c>
      <c r="F17" s="26">
        <v>9147461.6999999993</v>
      </c>
      <c r="G17" s="26">
        <v>5392300</v>
      </c>
      <c r="H17" s="25"/>
      <c r="I17" s="40" t="s">
        <v>149</v>
      </c>
      <c r="J17" s="55">
        <v>2600</v>
      </c>
      <c r="K17" s="104">
        <v>0</v>
      </c>
      <c r="L17" s="37"/>
      <c r="M17" s="128"/>
    </row>
    <row r="18" spans="1:14" s="7" customFormat="1" ht="60">
      <c r="A18" s="24">
        <v>6</v>
      </c>
      <c r="B18" s="34" t="s">
        <v>7</v>
      </c>
      <c r="C18" s="35" t="s">
        <v>123</v>
      </c>
      <c r="D18" s="46" t="s">
        <v>125</v>
      </c>
      <c r="E18" s="41" t="s">
        <v>148</v>
      </c>
      <c r="F18" s="26">
        <v>9921477.6899999995</v>
      </c>
      <c r="G18" s="26">
        <v>5740110</v>
      </c>
      <c r="H18" s="25"/>
      <c r="I18" s="40" t="s">
        <v>149</v>
      </c>
      <c r="J18" s="55">
        <f>1000+1820</f>
        <v>2820</v>
      </c>
      <c r="K18" s="104">
        <v>0</v>
      </c>
      <c r="L18" s="37"/>
      <c r="M18" s="128"/>
    </row>
    <row r="19" spans="1:14" s="7" customFormat="1" ht="42.75" customHeight="1">
      <c r="A19" s="24">
        <v>7</v>
      </c>
      <c r="B19" s="34" t="s">
        <v>8</v>
      </c>
      <c r="C19" s="35" t="s">
        <v>128</v>
      </c>
      <c r="D19" s="46" t="s">
        <v>125</v>
      </c>
      <c r="E19" s="41" t="s">
        <v>148</v>
      </c>
      <c r="F19" s="26">
        <v>10027025.33</v>
      </c>
      <c r="G19" s="26">
        <v>5801175</v>
      </c>
      <c r="H19" s="25"/>
      <c r="I19" s="40" t="s">
        <v>149</v>
      </c>
      <c r="J19" s="55">
        <f>1100+1750</f>
        <v>2850</v>
      </c>
      <c r="K19" s="104">
        <v>1600</v>
      </c>
      <c r="L19" s="37"/>
      <c r="M19" s="37">
        <v>3324665.12</v>
      </c>
    </row>
    <row r="20" spans="1:14" s="7" customFormat="1" ht="38.25" customHeight="1">
      <c r="A20" s="24">
        <v>8</v>
      </c>
      <c r="B20" s="34" t="s">
        <v>9</v>
      </c>
      <c r="C20" s="35" t="s">
        <v>129</v>
      </c>
      <c r="D20" s="46" t="s">
        <v>125</v>
      </c>
      <c r="E20" s="41" t="s">
        <v>148</v>
      </c>
      <c r="F20" s="26">
        <v>967488.75</v>
      </c>
      <c r="G20" s="26">
        <v>5597625</v>
      </c>
      <c r="H20" s="25"/>
      <c r="I20" s="40" t="s">
        <v>149</v>
      </c>
      <c r="J20" s="55">
        <v>2750</v>
      </c>
      <c r="K20" s="104">
        <v>0</v>
      </c>
      <c r="L20" s="37"/>
      <c r="M20" s="128"/>
    </row>
    <row r="21" spans="1:14" s="7" customFormat="1" ht="63" customHeight="1">
      <c r="A21" s="24">
        <v>9</v>
      </c>
      <c r="B21" s="34" t="s">
        <v>10</v>
      </c>
      <c r="C21" s="35" t="s">
        <v>130</v>
      </c>
      <c r="D21" s="46" t="s">
        <v>125</v>
      </c>
      <c r="E21" s="41" t="s">
        <v>148</v>
      </c>
      <c r="F21" s="26">
        <v>7581838.4500000002</v>
      </c>
      <c r="G21" s="26">
        <v>4386502.5</v>
      </c>
      <c r="H21" s="25"/>
      <c r="I21" s="40" t="s">
        <v>149</v>
      </c>
      <c r="J21" s="55">
        <f>900+500+290+465</f>
        <v>2155</v>
      </c>
      <c r="K21" s="104">
        <v>0</v>
      </c>
      <c r="L21" s="37"/>
      <c r="M21" s="128"/>
    </row>
    <row r="22" spans="1:14" s="7" customFormat="1" ht="67.5" customHeight="1">
      <c r="A22" s="24">
        <v>10</v>
      </c>
      <c r="B22" s="34" t="s">
        <v>11</v>
      </c>
      <c r="C22" s="35" t="s">
        <v>131</v>
      </c>
      <c r="D22" s="46" t="s">
        <v>125</v>
      </c>
      <c r="E22" s="41" t="s">
        <v>148</v>
      </c>
      <c r="F22" s="26">
        <v>8566949.7100000009</v>
      </c>
      <c r="G22" s="26">
        <v>4956442.5</v>
      </c>
      <c r="H22" s="25"/>
      <c r="I22" s="40" t="s">
        <v>149</v>
      </c>
      <c r="J22" s="55">
        <f>750+650+450+675</f>
        <v>2525</v>
      </c>
      <c r="K22" s="37">
        <v>2500</v>
      </c>
      <c r="L22" s="104">
        <v>4226702.7</v>
      </c>
      <c r="M22" s="186">
        <v>612787.28</v>
      </c>
      <c r="N22" s="109" t="s">
        <v>155</v>
      </c>
    </row>
    <row r="23" spans="1:14" s="7" customFormat="1" ht="41.25" customHeight="1">
      <c r="A23" s="24">
        <v>11</v>
      </c>
      <c r="B23" s="34" t="s">
        <v>12</v>
      </c>
      <c r="C23" s="35" t="s">
        <v>132</v>
      </c>
      <c r="D23" s="46" t="s">
        <v>125</v>
      </c>
      <c r="E23" s="41" t="s">
        <v>148</v>
      </c>
      <c r="F23" s="26">
        <v>5382929.3899999997</v>
      </c>
      <c r="G23" s="26">
        <v>3114315</v>
      </c>
      <c r="H23" s="25"/>
      <c r="I23" s="40" t="s">
        <v>149</v>
      </c>
      <c r="J23" s="55">
        <v>1530</v>
      </c>
      <c r="K23" s="104">
        <v>0</v>
      </c>
      <c r="L23" s="37"/>
      <c r="M23" s="128"/>
    </row>
    <row r="24" spans="1:14" s="7" customFormat="1" ht="56.25">
      <c r="A24" s="162">
        <v>12</v>
      </c>
      <c r="B24" s="181" t="s">
        <v>13</v>
      </c>
      <c r="C24" s="182" t="s">
        <v>133</v>
      </c>
      <c r="D24" s="183" t="s">
        <v>126</v>
      </c>
      <c r="E24" s="165" t="s">
        <v>148</v>
      </c>
      <c r="F24" s="176">
        <v>5930169.7699999996</v>
      </c>
      <c r="G24" s="184">
        <v>3186425.15</v>
      </c>
      <c r="H24" s="167"/>
      <c r="I24" s="40" t="s">
        <v>149</v>
      </c>
      <c r="J24" s="171">
        <v>330</v>
      </c>
      <c r="K24" s="185">
        <v>330</v>
      </c>
      <c r="L24" s="185">
        <v>1421477.7</v>
      </c>
      <c r="M24" s="185">
        <f>G24-L24</f>
        <v>1764947.45</v>
      </c>
      <c r="N24" s="109" t="s">
        <v>155</v>
      </c>
    </row>
    <row r="25" spans="1:14" s="7" customFormat="1" ht="51" customHeight="1">
      <c r="A25" s="24">
        <v>13</v>
      </c>
      <c r="B25" s="34" t="s">
        <v>14</v>
      </c>
      <c r="C25" s="49" t="s">
        <v>134</v>
      </c>
      <c r="D25" s="50" t="s">
        <v>127</v>
      </c>
      <c r="E25" s="41" t="s">
        <v>148</v>
      </c>
      <c r="F25" s="36">
        <v>12338011.140000001</v>
      </c>
      <c r="G25" s="38">
        <v>8912264</v>
      </c>
      <c r="H25" s="25"/>
      <c r="I25" s="40" t="s">
        <v>149</v>
      </c>
      <c r="J25" s="27">
        <f>1370+1950</f>
        <v>3320</v>
      </c>
      <c r="K25" s="104">
        <v>405</v>
      </c>
      <c r="L25" s="37"/>
      <c r="M25" s="37">
        <v>1132652.1399999999</v>
      </c>
    </row>
    <row r="26" spans="1:14" s="7" customFormat="1" ht="56.25">
      <c r="A26" s="162">
        <v>14</v>
      </c>
      <c r="B26" s="172" t="s">
        <v>26</v>
      </c>
      <c r="C26" s="173" t="s">
        <v>135</v>
      </c>
      <c r="D26" s="174" t="s">
        <v>24</v>
      </c>
      <c r="E26" s="175" t="s">
        <v>148</v>
      </c>
      <c r="F26" s="176">
        <v>7996624.25</v>
      </c>
      <c r="G26" s="38">
        <v>4774247.4800000004</v>
      </c>
      <c r="H26" s="177"/>
      <c r="I26" s="40" t="s">
        <v>149</v>
      </c>
      <c r="J26" s="27">
        <v>577</v>
      </c>
      <c r="K26" s="178"/>
      <c r="L26" s="37">
        <v>2396697</v>
      </c>
      <c r="M26" s="179">
        <f>G26-L26</f>
        <v>2377550.4800000004</v>
      </c>
    </row>
    <row r="27" spans="1:14" s="7" customFormat="1" ht="46.5" customHeight="1">
      <c r="A27" s="73">
        <v>15</v>
      </c>
      <c r="B27" s="75" t="s">
        <v>27</v>
      </c>
      <c r="C27" s="76" t="s">
        <v>136</v>
      </c>
      <c r="D27" s="79" t="s">
        <v>28</v>
      </c>
      <c r="E27" s="77" t="s">
        <v>148</v>
      </c>
      <c r="F27" s="78">
        <v>11229064.050000001</v>
      </c>
      <c r="G27" s="38">
        <v>67038081.590000004</v>
      </c>
      <c r="H27" s="74"/>
      <c r="I27" s="40" t="s">
        <v>149</v>
      </c>
      <c r="J27" s="27">
        <v>1176</v>
      </c>
      <c r="K27" s="110"/>
      <c r="L27" s="37">
        <v>2899837.06</v>
      </c>
      <c r="M27" s="180">
        <f>G27-L27</f>
        <v>64138244.530000001</v>
      </c>
    </row>
    <row r="28" spans="1:14" s="7" customFormat="1" ht="93.75">
      <c r="A28" s="56">
        <v>16</v>
      </c>
      <c r="B28" s="44" t="s">
        <v>29</v>
      </c>
      <c r="C28" s="60" t="s">
        <v>137</v>
      </c>
      <c r="D28" s="57" t="s">
        <v>24</v>
      </c>
      <c r="E28" s="58" t="s">
        <v>148</v>
      </c>
      <c r="F28" s="13">
        <v>14581719.41</v>
      </c>
      <c r="G28" s="61">
        <v>8797913.0999999996</v>
      </c>
      <c r="H28" s="10">
        <v>392888.43</v>
      </c>
      <c r="I28" s="40" t="s">
        <v>149</v>
      </c>
      <c r="J28" s="22">
        <v>1300</v>
      </c>
      <c r="K28" s="106">
        <v>1300</v>
      </c>
      <c r="L28" s="61">
        <v>5703755.1299999999</v>
      </c>
      <c r="M28" s="61">
        <v>4681850.5999999996</v>
      </c>
      <c r="N28" s="109" t="s">
        <v>155</v>
      </c>
    </row>
    <row r="29" spans="1:14" s="7" customFormat="1" ht="37.5">
      <c r="A29" s="24">
        <v>17</v>
      </c>
      <c r="B29" s="62" t="s">
        <v>30</v>
      </c>
      <c r="C29" s="63" t="s">
        <v>139</v>
      </c>
      <c r="D29" s="64" t="s">
        <v>31</v>
      </c>
      <c r="E29" s="65" t="s">
        <v>148</v>
      </c>
      <c r="F29" s="36">
        <v>17158347.59</v>
      </c>
      <c r="G29" s="66">
        <v>9499046.7899999991</v>
      </c>
      <c r="H29" s="29"/>
      <c r="I29" s="40" t="s">
        <v>149</v>
      </c>
      <c r="J29" s="31">
        <v>1400</v>
      </c>
      <c r="K29" s="107">
        <v>1365</v>
      </c>
      <c r="L29" s="31">
        <v>6324487.5999999996</v>
      </c>
      <c r="M29" s="129">
        <v>2787526.1</v>
      </c>
      <c r="N29" s="109" t="s">
        <v>155</v>
      </c>
    </row>
    <row r="30" spans="1:14" s="7" customFormat="1" ht="135">
      <c r="A30" s="56">
        <v>18</v>
      </c>
      <c r="B30" s="59" t="s">
        <v>32</v>
      </c>
      <c r="C30" s="60" t="s">
        <v>138</v>
      </c>
      <c r="D30" s="57" t="s">
        <v>17</v>
      </c>
      <c r="E30" s="58" t="s">
        <v>148</v>
      </c>
      <c r="F30" s="13">
        <v>10729278.59</v>
      </c>
      <c r="G30" s="61">
        <v>6030593.1200000001</v>
      </c>
      <c r="H30" s="10"/>
      <c r="I30" s="45"/>
      <c r="J30" s="22">
        <v>420</v>
      </c>
      <c r="K30" s="106"/>
      <c r="L30" s="69">
        <v>3200335.11</v>
      </c>
      <c r="M30" s="96"/>
      <c r="N30" s="109" t="s">
        <v>154</v>
      </c>
    </row>
    <row r="31" spans="1:14" s="7" customFormat="1" ht="67.5">
      <c r="A31" s="24">
        <v>19</v>
      </c>
      <c r="B31" s="62" t="s">
        <v>33</v>
      </c>
      <c r="C31" s="63" t="s">
        <v>140</v>
      </c>
      <c r="D31" s="64" t="s">
        <v>34</v>
      </c>
      <c r="E31" s="65" t="s">
        <v>148</v>
      </c>
      <c r="F31" s="36">
        <v>17583187.43</v>
      </c>
      <c r="G31" s="66">
        <v>10314679.300000001</v>
      </c>
      <c r="H31" s="29"/>
      <c r="I31" s="40" t="s">
        <v>149</v>
      </c>
      <c r="J31" s="31">
        <v>1300</v>
      </c>
      <c r="K31" s="107"/>
      <c r="L31" s="31">
        <v>3191280.7</v>
      </c>
      <c r="M31" s="128"/>
      <c r="N31" s="109" t="s">
        <v>153</v>
      </c>
    </row>
    <row r="32" spans="1:14" s="7" customFormat="1" ht="135">
      <c r="A32" s="73">
        <v>20</v>
      </c>
      <c r="B32" s="59" t="s">
        <v>35</v>
      </c>
      <c r="C32" s="60" t="s">
        <v>141</v>
      </c>
      <c r="D32" s="57" t="s">
        <v>31</v>
      </c>
      <c r="E32" s="58" t="s">
        <v>148</v>
      </c>
      <c r="F32" s="13">
        <v>17693215.789999999</v>
      </c>
      <c r="G32" s="61">
        <v>9950165</v>
      </c>
      <c r="H32" s="10"/>
      <c r="I32" s="45"/>
      <c r="J32" s="22">
        <v>1300</v>
      </c>
      <c r="K32" s="106"/>
      <c r="L32" s="69">
        <v>5326614</v>
      </c>
      <c r="M32" s="96"/>
      <c r="N32" s="109" t="s">
        <v>152</v>
      </c>
    </row>
    <row r="33" spans="1:14" s="7" customFormat="1" ht="37.5">
      <c r="A33" s="24">
        <v>21</v>
      </c>
      <c r="B33" s="62" t="s">
        <v>76</v>
      </c>
      <c r="C33" s="49" t="s">
        <v>142</v>
      </c>
      <c r="D33" s="64" t="s">
        <v>77</v>
      </c>
      <c r="E33" s="65" t="s">
        <v>117</v>
      </c>
      <c r="F33" s="28"/>
      <c r="G33" s="28">
        <v>4188692.55</v>
      </c>
      <c r="H33" s="29"/>
      <c r="I33" s="40" t="s">
        <v>149</v>
      </c>
      <c r="J33" s="31"/>
      <c r="K33" s="107"/>
      <c r="L33" s="31">
        <v>2721625.69</v>
      </c>
      <c r="M33" s="128"/>
    </row>
    <row r="34" spans="1:14" s="7" customFormat="1" ht="17.25">
      <c r="A34" s="11"/>
      <c r="B34" s="39"/>
      <c r="C34" s="6"/>
      <c r="D34" s="6"/>
      <c r="E34" s="6"/>
      <c r="F34" s="9"/>
      <c r="G34" s="9"/>
      <c r="H34" s="10"/>
      <c r="I34" s="45"/>
      <c r="J34" s="22"/>
      <c r="K34" s="106"/>
      <c r="L34" s="22"/>
      <c r="M34" s="96"/>
    </row>
    <row r="35" spans="1:14" s="7" customFormat="1" ht="17.25">
      <c r="A35" s="11"/>
      <c r="B35" s="39"/>
      <c r="C35" s="6"/>
      <c r="D35" s="6"/>
      <c r="E35" s="6"/>
      <c r="F35" s="9"/>
      <c r="G35" s="9"/>
      <c r="H35" s="10"/>
      <c r="I35" s="45"/>
      <c r="J35" s="22"/>
      <c r="K35" s="106"/>
      <c r="L35" s="22"/>
      <c r="M35" s="96"/>
    </row>
    <row r="36" spans="1:14" s="7" customFormat="1" ht="17.25">
      <c r="A36" s="11"/>
      <c r="B36" s="39"/>
      <c r="C36" s="6"/>
      <c r="D36" s="6"/>
      <c r="E36" s="6"/>
      <c r="F36" s="102">
        <f>SUM(F13:F33)</f>
        <v>221190494.94999999</v>
      </c>
      <c r="G36" s="102">
        <f>SUM(G13:G33)</f>
        <v>199735285.58000004</v>
      </c>
      <c r="H36" s="10"/>
      <c r="I36" s="45"/>
      <c r="J36" s="22"/>
      <c r="K36" s="106"/>
      <c r="L36" s="102">
        <f>SUM(L13:L33)</f>
        <v>55158797.089999996</v>
      </c>
      <c r="M36" s="102">
        <f>SUM(M13:M33)</f>
        <v>86915594.249999985</v>
      </c>
    </row>
    <row r="37" spans="1:14" s="15" customFormat="1" ht="18">
      <c r="A37" s="81"/>
      <c r="B37" s="14"/>
      <c r="C37" s="4"/>
      <c r="D37" s="20"/>
      <c r="E37" s="82"/>
      <c r="F37" s="83"/>
      <c r="G37" s="85" t="s">
        <v>36</v>
      </c>
      <c r="H37" s="86"/>
      <c r="I37" s="86"/>
      <c r="J37" s="87">
        <f>SUM(J13:J36)</f>
        <v>33511</v>
      </c>
      <c r="K37" s="87">
        <f>SUM(K13:K36)</f>
        <v>7870</v>
      </c>
      <c r="L37" s="23"/>
      <c r="M37" s="95"/>
    </row>
    <row r="38" spans="1:14" s="15" customFormat="1" ht="18">
      <c r="A38" s="81"/>
      <c r="B38" s="14"/>
      <c r="C38" s="4"/>
      <c r="D38" s="20"/>
      <c r="E38" s="82"/>
      <c r="F38" s="83"/>
      <c r="G38" s="48"/>
      <c r="H38" s="48"/>
      <c r="I38" s="23"/>
      <c r="J38" s="84"/>
      <c r="K38" s="111"/>
      <c r="L38" s="23"/>
      <c r="M38" s="95"/>
    </row>
    <row r="39" spans="1:14" s="15" customFormat="1" ht="18">
      <c r="A39" s="81"/>
      <c r="B39" s="14"/>
      <c r="C39" s="4"/>
      <c r="D39" s="20"/>
      <c r="E39" s="82"/>
      <c r="F39" s="83"/>
      <c r="G39" s="48"/>
      <c r="H39" s="48"/>
      <c r="I39" s="23"/>
      <c r="J39" s="84"/>
      <c r="K39" s="111"/>
      <c r="L39" s="23"/>
      <c r="M39" s="95"/>
    </row>
    <row r="40" spans="1:14" s="15" customFormat="1" ht="22.5">
      <c r="A40" s="228" t="s">
        <v>143</v>
      </c>
      <c r="B40" s="229"/>
      <c r="C40" s="229"/>
      <c r="D40" s="229"/>
      <c r="E40" s="16"/>
      <c r="F40" s="17"/>
      <c r="G40" s="18"/>
      <c r="H40" s="18"/>
      <c r="I40" s="19"/>
      <c r="J40" s="19"/>
      <c r="K40" s="19"/>
      <c r="L40" s="94"/>
      <c r="M40" s="95"/>
    </row>
    <row r="41" spans="1:14" ht="37.5">
      <c r="A41" s="94">
        <v>1</v>
      </c>
      <c r="B41" s="34" t="s">
        <v>15</v>
      </c>
      <c r="C41" s="49" t="s">
        <v>144</v>
      </c>
      <c r="D41" s="51" t="s">
        <v>16</v>
      </c>
      <c r="E41" s="41" t="s">
        <v>117</v>
      </c>
      <c r="F41" s="36"/>
      <c r="G41" s="38">
        <v>34513670.509999998</v>
      </c>
      <c r="H41" s="25"/>
      <c r="I41" s="47" t="s">
        <v>150</v>
      </c>
      <c r="J41" s="27">
        <v>1</v>
      </c>
      <c r="K41" s="104"/>
      <c r="L41" s="37">
        <v>14133726.807704469</v>
      </c>
      <c r="M41" s="129">
        <v>7372926.4644008381</v>
      </c>
    </row>
    <row r="42" spans="1:14" ht="45">
      <c r="A42" s="94">
        <v>2</v>
      </c>
      <c r="B42" s="113" t="s">
        <v>18</v>
      </c>
      <c r="C42" s="114" t="s">
        <v>145</v>
      </c>
      <c r="D42" s="115" t="s">
        <v>19</v>
      </c>
      <c r="E42" s="68" t="s">
        <v>117</v>
      </c>
      <c r="F42" s="116"/>
      <c r="G42" s="117">
        <v>4165477.41</v>
      </c>
      <c r="H42" s="71"/>
      <c r="I42" s="67"/>
      <c r="J42" s="101"/>
      <c r="K42" s="105"/>
      <c r="L42" s="72"/>
      <c r="M42" s="118"/>
    </row>
    <row r="43" spans="1:14" ht="67.5">
      <c r="A43" s="127">
        <v>3</v>
      </c>
      <c r="B43" s="62" t="s">
        <v>78</v>
      </c>
      <c r="C43" s="30" t="s">
        <v>146</v>
      </c>
      <c r="D43" s="64" t="s">
        <v>79</v>
      </c>
      <c r="E43" s="30" t="s">
        <v>117</v>
      </c>
      <c r="F43" s="28"/>
      <c r="G43" s="28">
        <v>1535667.6800000002</v>
      </c>
      <c r="H43" s="29"/>
      <c r="I43" s="43"/>
      <c r="J43" s="31"/>
      <c r="K43" s="107"/>
      <c r="L43" s="31"/>
      <c r="M43" s="128">
        <v>1571813.3953921571</v>
      </c>
      <c r="N43" s="109" t="s">
        <v>151</v>
      </c>
    </row>
    <row r="44" spans="1:14" ht="18.75">
      <c r="A44" s="94"/>
      <c r="B44" s="113"/>
      <c r="C44" s="114"/>
      <c r="D44" s="124"/>
      <c r="E44" s="68"/>
      <c r="F44" s="116"/>
      <c r="G44" s="117"/>
      <c r="H44" s="71"/>
      <c r="I44" s="67"/>
      <c r="J44" s="101"/>
      <c r="K44" s="105"/>
      <c r="L44" s="72"/>
      <c r="M44" s="118"/>
    </row>
    <row r="45" spans="1:14" ht="18.75">
      <c r="A45" s="94"/>
      <c r="B45" s="113"/>
      <c r="C45" s="114"/>
      <c r="D45" s="124"/>
      <c r="E45" s="68"/>
      <c r="F45" s="116"/>
      <c r="G45" s="117"/>
      <c r="H45" s="71"/>
      <c r="I45" s="67"/>
      <c r="J45" s="101"/>
      <c r="K45" s="105"/>
      <c r="L45" s="72"/>
      <c r="M45" s="118"/>
    </row>
    <row r="46" spans="1:14" ht="18.75">
      <c r="A46" s="94"/>
      <c r="B46" s="113"/>
      <c r="C46" s="114"/>
      <c r="D46" s="124"/>
      <c r="E46" s="68"/>
      <c r="F46" s="116"/>
      <c r="G46" s="117"/>
      <c r="H46" s="71"/>
      <c r="I46" s="67"/>
      <c r="J46" s="101"/>
      <c r="K46" s="105"/>
      <c r="L46" s="72"/>
      <c r="M46" s="118"/>
    </row>
    <row r="47" spans="1:14" ht="18.75">
      <c r="A47" s="94"/>
      <c r="B47" s="113"/>
      <c r="C47" s="114"/>
      <c r="D47" s="124"/>
      <c r="E47" s="68"/>
      <c r="F47" s="116"/>
      <c r="G47" s="117"/>
      <c r="H47" s="71"/>
      <c r="I47" s="67"/>
      <c r="J47" s="101"/>
      <c r="K47" s="105"/>
      <c r="L47" s="72"/>
      <c r="M47" s="118"/>
    </row>
    <row r="48" spans="1:14" ht="22.5">
      <c r="A48" s="228" t="s">
        <v>75</v>
      </c>
      <c r="B48" s="229"/>
      <c r="C48" s="229"/>
      <c r="D48" s="229"/>
      <c r="E48" s="123"/>
      <c r="F48" s="95"/>
      <c r="G48" s="95"/>
      <c r="H48" s="95"/>
      <c r="I48" s="95"/>
      <c r="J48" s="88"/>
      <c r="K48" s="112"/>
      <c r="L48" s="95"/>
      <c r="M48" s="95"/>
    </row>
    <row r="49" spans="1:13" ht="30">
      <c r="A49" s="127">
        <v>1</v>
      </c>
      <c r="B49" s="119" t="s">
        <v>25</v>
      </c>
      <c r="C49" s="120" t="s">
        <v>147</v>
      </c>
      <c r="D49" s="121" t="s">
        <v>80</v>
      </c>
      <c r="E49" s="65" t="s">
        <v>148</v>
      </c>
      <c r="F49" s="33">
        <v>30973451.329999998</v>
      </c>
      <c r="G49" s="66">
        <v>21812826.800000001</v>
      </c>
      <c r="H49" s="25"/>
      <c r="I49" s="47" t="s">
        <v>150</v>
      </c>
      <c r="J49" s="27">
        <v>1</v>
      </c>
      <c r="K49" s="104"/>
      <c r="L49" s="37">
        <v>11540346</v>
      </c>
      <c r="M49" s="37"/>
    </row>
    <row r="50" spans="1:13">
      <c r="A50" s="95"/>
      <c r="B50" s="95"/>
      <c r="C50" s="89"/>
      <c r="D50" s="97"/>
      <c r="E50" s="58"/>
      <c r="F50" s="95"/>
      <c r="G50" s="95"/>
      <c r="H50" s="95"/>
      <c r="I50" s="95"/>
      <c r="J50" s="99"/>
      <c r="K50" s="112"/>
      <c r="L50" s="95"/>
      <c r="M50" s="95"/>
    </row>
    <row r="51" spans="1:13">
      <c r="A51" s="95"/>
      <c r="B51" s="95"/>
      <c r="C51" s="54"/>
      <c r="D51" s="97"/>
      <c r="E51" s="58"/>
      <c r="F51" s="95"/>
      <c r="G51" s="95"/>
      <c r="H51" s="95"/>
      <c r="I51" s="95"/>
      <c r="J51" s="88"/>
      <c r="K51" s="112"/>
      <c r="L51" s="95"/>
      <c r="M51" s="95"/>
    </row>
    <row r="52" spans="1:13">
      <c r="A52" s="95"/>
      <c r="B52" s="95"/>
      <c r="C52" s="54"/>
      <c r="D52" s="97"/>
      <c r="E52" s="58"/>
      <c r="F52" s="95"/>
      <c r="G52" s="95"/>
      <c r="H52" s="95"/>
      <c r="I52" s="95"/>
      <c r="J52" s="88"/>
      <c r="K52" s="112"/>
      <c r="L52" s="95"/>
      <c r="M52" s="95"/>
    </row>
    <row r="53" spans="1:13">
      <c r="A53" s="95"/>
      <c r="B53" s="95"/>
      <c r="C53" s="54"/>
      <c r="D53" s="97"/>
      <c r="E53" s="58"/>
      <c r="F53" s="95"/>
      <c r="G53" s="95"/>
      <c r="H53" s="95"/>
      <c r="I53" s="95"/>
      <c r="J53" s="88"/>
      <c r="K53" s="112"/>
      <c r="L53" s="95"/>
      <c r="M53" s="95"/>
    </row>
  </sheetData>
  <mergeCells count="24">
    <mergeCell ref="A11:M11"/>
    <mergeCell ref="A12:D12"/>
    <mergeCell ref="A40:D40"/>
    <mergeCell ref="A48:D48"/>
    <mergeCell ref="L9:L10"/>
    <mergeCell ref="A8:A10"/>
    <mergeCell ref="B8:B10"/>
    <mergeCell ref="C8:C10"/>
    <mergeCell ref="D8:D10"/>
    <mergeCell ref="E8:E10"/>
    <mergeCell ref="I8:I10"/>
    <mergeCell ref="L8:M8"/>
    <mergeCell ref="M9:M10"/>
    <mergeCell ref="J8:K8"/>
    <mergeCell ref="F9:F10"/>
    <mergeCell ref="G9:G10"/>
    <mergeCell ref="H9:H10"/>
    <mergeCell ref="J9:J10"/>
    <mergeCell ref="K9:K10"/>
    <mergeCell ref="A1:L1"/>
    <mergeCell ref="A2:L2"/>
    <mergeCell ref="A3:L3"/>
    <mergeCell ref="A4:L4"/>
    <mergeCell ref="A6:L7"/>
  </mergeCells>
  <pageMargins left="0.3" right="0.2" top="0.5" bottom="0.5" header="0.3" footer="0.3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41"/>
  <sheetViews>
    <sheetView view="pageBreakPreview" topLeftCell="D11" zoomScale="99" zoomScaleNormal="80" zoomScaleSheetLayoutView="99" workbookViewId="0">
      <selection activeCell="M20" sqref="M20"/>
    </sheetView>
  </sheetViews>
  <sheetFormatPr defaultColWidth="9.140625" defaultRowHeight="15.75"/>
  <cols>
    <col min="1" max="1" width="4.85546875" style="2" customWidth="1"/>
    <col min="2" max="2" width="23" style="2" customWidth="1"/>
    <col min="3" max="3" width="33" style="7" customWidth="1"/>
    <col min="4" max="4" width="23.85546875" style="7" customWidth="1"/>
    <col min="5" max="5" width="9.28515625" style="2" customWidth="1"/>
    <col min="6" max="6" width="20.28515625" style="2" customWidth="1"/>
    <col min="7" max="7" width="21.28515625" style="2" customWidth="1"/>
    <col min="8" max="8" width="10.42578125" style="2" customWidth="1"/>
    <col min="9" max="9" width="11.5703125" style="2" customWidth="1"/>
    <col min="10" max="10" width="12" style="2" customWidth="1"/>
    <col min="11" max="12" width="17.85546875" style="2" customWidth="1"/>
    <col min="13" max="16384" width="9.140625" style="2"/>
  </cols>
  <sheetData>
    <row r="1" spans="1:42">
      <c r="A1" s="219" t="s">
        <v>21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42">
      <c r="A2" s="220" t="s">
        <v>22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42">
      <c r="A3" s="219" t="s">
        <v>23</v>
      </c>
      <c r="B3" s="219"/>
      <c r="C3" s="219"/>
      <c r="D3" s="219"/>
      <c r="E3" s="219"/>
      <c r="F3" s="219"/>
      <c r="G3" s="219"/>
      <c r="H3" s="219"/>
      <c r="I3" s="219"/>
      <c r="J3" s="219"/>
    </row>
    <row r="4" spans="1:42">
      <c r="A4" s="220" t="s">
        <v>0</v>
      </c>
      <c r="B4" s="220"/>
      <c r="C4" s="220"/>
      <c r="D4" s="220"/>
      <c r="E4" s="220"/>
      <c r="F4" s="220"/>
      <c r="G4" s="220"/>
      <c r="H4" s="220"/>
      <c r="I4" s="220"/>
      <c r="J4" s="220"/>
    </row>
    <row r="5" spans="1:42">
      <c r="A5" s="103"/>
      <c r="B5" s="103"/>
      <c r="C5" s="103"/>
      <c r="D5" s="103"/>
      <c r="E5" s="103"/>
      <c r="F5" s="103"/>
      <c r="G5" s="103"/>
    </row>
    <row r="6" spans="1:42" ht="30.75" customHeight="1">
      <c r="A6" s="221" t="s">
        <v>156</v>
      </c>
      <c r="B6" s="222"/>
      <c r="C6" s="222"/>
      <c r="D6" s="222"/>
      <c r="E6" s="222"/>
      <c r="F6" s="222"/>
      <c r="G6" s="222"/>
      <c r="H6" s="222"/>
      <c r="I6" s="222"/>
      <c r="J6" s="22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2" ht="3.75" customHeight="1">
      <c r="A7" s="223"/>
      <c r="B7" s="224"/>
      <c r="C7" s="224"/>
      <c r="D7" s="224"/>
      <c r="E7" s="224"/>
      <c r="F7" s="224"/>
      <c r="G7" s="224"/>
      <c r="H7" s="224"/>
      <c r="I7" s="224"/>
      <c r="J7" s="22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2" ht="40.9" customHeight="1">
      <c r="A8" s="213"/>
      <c r="B8" s="236" t="s">
        <v>98</v>
      </c>
      <c r="C8" s="213" t="s">
        <v>99</v>
      </c>
      <c r="D8" s="213" t="s">
        <v>100</v>
      </c>
      <c r="E8" s="213" t="s">
        <v>101</v>
      </c>
      <c r="F8" s="52" t="s">
        <v>103</v>
      </c>
      <c r="G8" s="52" t="s">
        <v>104</v>
      </c>
      <c r="H8" s="213" t="s">
        <v>106</v>
      </c>
      <c r="I8" s="232" t="s">
        <v>107</v>
      </c>
      <c r="J8" s="233"/>
      <c r="K8" s="161" t="s">
        <v>158</v>
      </c>
      <c r="L8" s="153" t="s">
        <v>159</v>
      </c>
      <c r="T8" s="1"/>
      <c r="U8" s="1"/>
      <c r="V8" s="1"/>
      <c r="W8" s="1"/>
      <c r="AP8" s="1"/>
    </row>
    <row r="9" spans="1:42" ht="21">
      <c r="A9" s="235"/>
      <c r="B9" s="237"/>
      <c r="C9" s="235"/>
      <c r="D9" s="235"/>
      <c r="E9" s="235"/>
      <c r="F9" s="213" t="s">
        <v>157</v>
      </c>
      <c r="G9" s="213" t="s">
        <v>157</v>
      </c>
      <c r="H9" s="235"/>
      <c r="I9" s="215" t="s">
        <v>109</v>
      </c>
      <c r="J9" s="215" t="s">
        <v>108</v>
      </c>
      <c r="K9" s="213" t="s">
        <v>112</v>
      </c>
      <c r="L9" s="15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37.5" customHeight="1">
      <c r="A10" s="214"/>
      <c r="B10" s="238"/>
      <c r="C10" s="214"/>
      <c r="D10" s="214"/>
      <c r="E10" s="214"/>
      <c r="F10" s="214"/>
      <c r="G10" s="214"/>
      <c r="H10" s="214"/>
      <c r="I10" s="216"/>
      <c r="J10" s="216"/>
      <c r="K10" s="214"/>
      <c r="L10" s="15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s="15" customFormat="1" ht="18">
      <c r="A11" s="81"/>
      <c r="B11" s="81"/>
      <c r="C11" s="132"/>
      <c r="D11" s="132"/>
      <c r="E11" s="91"/>
      <c r="F11" s="92"/>
      <c r="G11" s="93"/>
      <c r="H11" s="94"/>
      <c r="I11" s="94"/>
      <c r="J11" s="94"/>
      <c r="K11" s="95"/>
    </row>
    <row r="12" spans="1:42" s="15" customFormat="1" ht="30">
      <c r="A12" s="145">
        <v>1</v>
      </c>
      <c r="B12" s="146" t="s">
        <v>81</v>
      </c>
      <c r="C12" s="65" t="s">
        <v>162</v>
      </c>
      <c r="D12" s="65" t="s">
        <v>163</v>
      </c>
      <c r="E12" s="65" t="s">
        <v>182</v>
      </c>
      <c r="F12" s="127">
        <v>1982230</v>
      </c>
      <c r="G12" s="127">
        <v>1964035</v>
      </c>
      <c r="H12" s="127"/>
      <c r="I12" s="127">
        <v>460</v>
      </c>
      <c r="J12" s="127"/>
      <c r="K12" s="147"/>
      <c r="L12" s="155"/>
      <c r="M12" s="151" t="s">
        <v>95</v>
      </c>
    </row>
    <row r="13" spans="1:42" s="15" customFormat="1" ht="30">
      <c r="A13" s="145">
        <v>2</v>
      </c>
      <c r="B13" s="146" t="s">
        <v>82</v>
      </c>
      <c r="C13" s="65" t="s">
        <v>164</v>
      </c>
      <c r="D13" s="65" t="s">
        <v>165</v>
      </c>
      <c r="E13" s="65" t="s">
        <v>182</v>
      </c>
      <c r="F13" s="148">
        <v>1854584</v>
      </c>
      <c r="G13" s="149">
        <v>1811168</v>
      </c>
      <c r="H13" s="127"/>
      <c r="I13" s="127">
        <v>430</v>
      </c>
      <c r="J13" s="127"/>
      <c r="K13" s="147">
        <v>1004423.98</v>
      </c>
      <c r="L13" s="159" t="s">
        <v>160</v>
      </c>
      <c r="M13" s="151" t="s">
        <v>95</v>
      </c>
    </row>
    <row r="14" spans="1:42" s="15" customFormat="1" ht="45">
      <c r="A14" s="136">
        <v>3</v>
      </c>
      <c r="B14" s="137" t="s">
        <v>68</v>
      </c>
      <c r="C14" s="138" t="s">
        <v>51</v>
      </c>
      <c r="D14" s="133" t="s">
        <v>74</v>
      </c>
      <c r="E14" s="65" t="s">
        <v>182</v>
      </c>
      <c r="F14" s="205">
        <v>1939681.24</v>
      </c>
      <c r="G14" s="122">
        <v>1934595.48</v>
      </c>
      <c r="H14" s="122"/>
      <c r="I14" s="88">
        <v>450</v>
      </c>
      <c r="J14" s="122"/>
      <c r="K14" s="122">
        <v>1069555.51</v>
      </c>
      <c r="L14" s="159" t="s">
        <v>160</v>
      </c>
      <c r="M14" s="151" t="s">
        <v>92</v>
      </c>
    </row>
    <row r="15" spans="1:42" s="15" customFormat="1" ht="30">
      <c r="A15" s="145">
        <v>4</v>
      </c>
      <c r="B15" s="146" t="s">
        <v>83</v>
      </c>
      <c r="C15" s="65" t="s">
        <v>166</v>
      </c>
      <c r="D15" s="65" t="s">
        <v>167</v>
      </c>
      <c r="E15" s="65" t="s">
        <v>182</v>
      </c>
      <c r="F15" s="148">
        <v>1816291</v>
      </c>
      <c r="G15" s="149">
        <v>1799639</v>
      </c>
      <c r="H15" s="127"/>
      <c r="I15" s="127"/>
      <c r="J15" s="127"/>
      <c r="K15" s="160">
        <v>997532.55</v>
      </c>
      <c r="L15" s="159" t="s">
        <v>160</v>
      </c>
      <c r="M15" s="151" t="s">
        <v>95</v>
      </c>
    </row>
    <row r="16" spans="1:42" ht="30">
      <c r="A16" s="188">
        <v>5</v>
      </c>
      <c r="B16" s="189" t="s">
        <v>53</v>
      </c>
      <c r="C16" s="190" t="s">
        <v>37</v>
      </c>
      <c r="D16" s="191" t="s">
        <v>70</v>
      </c>
      <c r="E16" s="175" t="s">
        <v>3</v>
      </c>
      <c r="F16" s="192">
        <v>1429099.58</v>
      </c>
      <c r="G16" s="193">
        <v>1087578.55</v>
      </c>
      <c r="H16" s="194"/>
      <c r="I16" s="195">
        <v>330</v>
      </c>
      <c r="J16" s="194"/>
      <c r="K16" s="206">
        <v>496296</v>
      </c>
      <c r="L16" s="197"/>
      <c r="M16" s="152" t="s">
        <v>93</v>
      </c>
    </row>
    <row r="17" spans="1:13" ht="30">
      <c r="A17" s="136">
        <v>6</v>
      </c>
      <c r="B17" s="137" t="s">
        <v>54</v>
      </c>
      <c r="C17" s="90" t="s">
        <v>38</v>
      </c>
      <c r="D17" s="133" t="s">
        <v>70</v>
      </c>
      <c r="E17" s="65" t="s">
        <v>182</v>
      </c>
      <c r="F17" s="122">
        <v>1939681.24</v>
      </c>
      <c r="G17" s="122">
        <v>1441808.13</v>
      </c>
      <c r="H17" s="122"/>
      <c r="I17" s="88">
        <v>450</v>
      </c>
      <c r="J17" s="122">
        <v>450</v>
      </c>
      <c r="K17" s="122"/>
      <c r="L17" s="156"/>
      <c r="M17" s="152" t="s">
        <v>92</v>
      </c>
    </row>
    <row r="18" spans="1:13" ht="30">
      <c r="A18" s="136">
        <v>7</v>
      </c>
      <c r="B18" s="137" t="s">
        <v>55</v>
      </c>
      <c r="C18" s="90" t="s">
        <v>39</v>
      </c>
      <c r="D18" s="133" t="s">
        <v>70</v>
      </c>
      <c r="E18" s="65" t="s">
        <v>182</v>
      </c>
      <c r="F18" s="122">
        <v>1939681.24</v>
      </c>
      <c r="G18" s="122">
        <v>1368075.63</v>
      </c>
      <c r="H18" s="122"/>
      <c r="I18" s="88">
        <v>450</v>
      </c>
      <c r="J18" s="122">
        <v>450</v>
      </c>
      <c r="K18" s="122">
        <v>1368075.63</v>
      </c>
      <c r="L18" s="159" t="s">
        <v>161</v>
      </c>
      <c r="M18" s="152" t="s">
        <v>94</v>
      </c>
    </row>
    <row r="19" spans="1:13" ht="45">
      <c r="A19" s="188">
        <v>8</v>
      </c>
      <c r="B19" s="189" t="s">
        <v>56</v>
      </c>
      <c r="C19" s="198" t="s">
        <v>40</v>
      </c>
      <c r="D19" s="191" t="s">
        <v>71</v>
      </c>
      <c r="E19" s="175" t="s">
        <v>117</v>
      </c>
      <c r="F19" s="205">
        <v>1939681.24</v>
      </c>
      <c r="G19" s="205">
        <v>1446638.88</v>
      </c>
      <c r="H19" s="196"/>
      <c r="I19" s="199">
        <v>450</v>
      </c>
      <c r="J19" s="196"/>
      <c r="K19" s="196"/>
      <c r="L19" s="197"/>
      <c r="M19" s="152" t="s">
        <v>93</v>
      </c>
    </row>
    <row r="20" spans="1:13" ht="45">
      <c r="A20" s="188">
        <v>9</v>
      </c>
      <c r="B20" s="189" t="s">
        <v>57</v>
      </c>
      <c r="C20" s="198" t="s">
        <v>41</v>
      </c>
      <c r="D20" s="191" t="s">
        <v>71</v>
      </c>
      <c r="E20" s="175" t="s">
        <v>117</v>
      </c>
      <c r="F20" s="205">
        <v>1939681.24</v>
      </c>
      <c r="G20" s="205">
        <v>1439011.38</v>
      </c>
      <c r="H20" s="202"/>
      <c r="I20" s="207">
        <v>450</v>
      </c>
      <c r="J20" s="202"/>
      <c r="K20" s="202"/>
      <c r="L20" s="204"/>
      <c r="M20" s="152" t="s">
        <v>93</v>
      </c>
    </row>
    <row r="21" spans="1:13" ht="30">
      <c r="A21" s="136">
        <v>10</v>
      </c>
      <c r="B21" s="137" t="s">
        <v>65</v>
      </c>
      <c r="C21" s="90" t="s">
        <v>48</v>
      </c>
      <c r="D21" s="98" t="s">
        <v>73</v>
      </c>
      <c r="E21" s="65" t="s">
        <v>182</v>
      </c>
      <c r="F21" s="95">
        <v>918517.92</v>
      </c>
      <c r="G21" s="95"/>
      <c r="H21" s="95"/>
      <c r="I21" s="95">
        <v>210</v>
      </c>
      <c r="J21" s="95"/>
      <c r="K21" s="88"/>
      <c r="L21" s="157"/>
      <c r="M21" s="152" t="s">
        <v>92</v>
      </c>
    </row>
    <row r="22" spans="1:13" ht="30">
      <c r="A22" s="145">
        <v>11</v>
      </c>
      <c r="B22" s="146" t="s">
        <v>84</v>
      </c>
      <c r="C22" s="65" t="s">
        <v>168</v>
      </c>
      <c r="D22" s="65" t="s">
        <v>169</v>
      </c>
      <c r="E22" s="65" t="s">
        <v>182</v>
      </c>
      <c r="F22" s="127">
        <v>1684390</v>
      </c>
      <c r="G22" s="127">
        <v>1653386</v>
      </c>
      <c r="H22" s="147"/>
      <c r="I22" s="150">
        <v>390</v>
      </c>
      <c r="J22" s="147"/>
      <c r="K22" s="147">
        <v>958731.3</v>
      </c>
      <c r="L22" s="159" t="s">
        <v>160</v>
      </c>
      <c r="M22" s="151" t="s">
        <v>95</v>
      </c>
    </row>
    <row r="23" spans="1:13" ht="30">
      <c r="A23" s="145">
        <v>12</v>
      </c>
      <c r="B23" s="146" t="s">
        <v>85</v>
      </c>
      <c r="C23" s="65" t="s">
        <v>170</v>
      </c>
      <c r="D23" s="65" t="s">
        <v>171</v>
      </c>
      <c r="E23" s="65" t="s">
        <v>182</v>
      </c>
      <c r="F23" s="127">
        <v>1872455</v>
      </c>
      <c r="G23" s="127">
        <v>1850203</v>
      </c>
      <c r="H23" s="147"/>
      <c r="I23" s="150">
        <v>385</v>
      </c>
      <c r="J23" s="147"/>
      <c r="K23" s="147">
        <v>953026.71</v>
      </c>
      <c r="L23" s="159" t="s">
        <v>160</v>
      </c>
      <c r="M23" s="151" t="s">
        <v>95</v>
      </c>
    </row>
    <row r="24" spans="1:13" ht="30">
      <c r="A24" s="145">
        <v>13</v>
      </c>
      <c r="B24" s="146" t="s">
        <v>86</v>
      </c>
      <c r="C24" s="65" t="s">
        <v>172</v>
      </c>
      <c r="D24" s="65" t="s">
        <v>173</v>
      </c>
      <c r="E24" s="65" t="s">
        <v>182</v>
      </c>
      <c r="F24" s="127">
        <v>1437609</v>
      </c>
      <c r="G24" s="127">
        <v>1154232</v>
      </c>
      <c r="H24" s="147"/>
      <c r="I24" s="150">
        <v>332</v>
      </c>
      <c r="J24" s="147">
        <v>332</v>
      </c>
      <c r="K24" s="147">
        <v>1100213.82</v>
      </c>
      <c r="L24" s="159" t="s">
        <v>161</v>
      </c>
      <c r="M24" s="151" t="s">
        <v>95</v>
      </c>
    </row>
    <row r="25" spans="1:13" ht="45">
      <c r="A25" s="136">
        <v>14</v>
      </c>
      <c r="B25" s="137" t="s">
        <v>67</v>
      </c>
      <c r="C25" s="90" t="s">
        <v>50</v>
      </c>
      <c r="D25" s="134" t="s">
        <v>71</v>
      </c>
      <c r="E25" s="65" t="s">
        <v>182</v>
      </c>
      <c r="F25" s="122">
        <v>918517.92</v>
      </c>
      <c r="G25" s="122">
        <v>888653.35</v>
      </c>
      <c r="H25" s="122"/>
      <c r="I25" s="88">
        <v>210</v>
      </c>
      <c r="J25" s="122"/>
      <c r="K25" s="122"/>
      <c r="L25" s="159" t="s">
        <v>160</v>
      </c>
      <c r="M25" s="152" t="s">
        <v>92</v>
      </c>
    </row>
    <row r="26" spans="1:13" ht="30">
      <c r="A26" s="188">
        <v>15</v>
      </c>
      <c r="B26" s="189" t="s">
        <v>64</v>
      </c>
      <c r="C26" s="198" t="s">
        <v>47</v>
      </c>
      <c r="D26" s="191" t="s">
        <v>72</v>
      </c>
      <c r="E26" s="175" t="s">
        <v>117</v>
      </c>
      <c r="F26" s="206">
        <v>1684390.41</v>
      </c>
      <c r="G26" s="206">
        <v>1244637.25</v>
      </c>
      <c r="H26" s="196"/>
      <c r="I26" s="199">
        <v>390</v>
      </c>
      <c r="J26" s="196"/>
      <c r="K26" s="196"/>
      <c r="L26" s="197"/>
      <c r="M26" s="152" t="s">
        <v>93</v>
      </c>
    </row>
    <row r="27" spans="1:13" ht="30">
      <c r="A27" s="188">
        <v>16</v>
      </c>
      <c r="B27" s="189" t="s">
        <v>61</v>
      </c>
      <c r="C27" s="208" t="s">
        <v>44</v>
      </c>
      <c r="D27" s="209" t="s">
        <v>74</v>
      </c>
      <c r="E27" s="65" t="s">
        <v>182</v>
      </c>
      <c r="F27" s="210">
        <v>1556744.99</v>
      </c>
      <c r="G27" s="210">
        <v>1190990.5</v>
      </c>
      <c r="H27" s="210"/>
      <c r="I27" s="211">
        <v>360</v>
      </c>
      <c r="J27" s="210"/>
      <c r="K27" s="212">
        <v>619324.75</v>
      </c>
      <c r="L27" s="159" t="s">
        <v>160</v>
      </c>
      <c r="M27" s="152" t="s">
        <v>92</v>
      </c>
    </row>
    <row r="28" spans="1:13" ht="30">
      <c r="A28" s="145">
        <v>17</v>
      </c>
      <c r="B28" s="146" t="s">
        <v>87</v>
      </c>
      <c r="C28" s="65" t="s">
        <v>174</v>
      </c>
      <c r="D28" s="65" t="s">
        <v>175</v>
      </c>
      <c r="E28" s="65" t="s">
        <v>182</v>
      </c>
      <c r="F28" s="127">
        <v>1982230</v>
      </c>
      <c r="G28" s="127">
        <v>1493825</v>
      </c>
      <c r="H28" s="147"/>
      <c r="I28" s="100">
        <v>460</v>
      </c>
      <c r="J28" s="147"/>
      <c r="K28" s="147"/>
      <c r="L28" s="155"/>
      <c r="M28" s="151" t="s">
        <v>95</v>
      </c>
    </row>
    <row r="29" spans="1:13" ht="30">
      <c r="A29" s="136">
        <v>18</v>
      </c>
      <c r="B29" s="137" t="s">
        <v>60</v>
      </c>
      <c r="C29" s="90" t="s">
        <v>43</v>
      </c>
      <c r="D29" s="134" t="s">
        <v>73</v>
      </c>
      <c r="E29" s="65" t="s">
        <v>182</v>
      </c>
      <c r="F29" s="122">
        <v>1982229.71</v>
      </c>
      <c r="G29" s="122"/>
      <c r="H29" s="122"/>
      <c r="I29" s="88">
        <v>460</v>
      </c>
      <c r="J29" s="122"/>
      <c r="K29" s="122"/>
      <c r="L29" s="156"/>
      <c r="M29" s="152" t="s">
        <v>92</v>
      </c>
    </row>
    <row r="30" spans="1:13" ht="45">
      <c r="A30" s="188">
        <v>19</v>
      </c>
      <c r="B30" s="189" t="s">
        <v>58</v>
      </c>
      <c r="C30" s="190" t="s">
        <v>42</v>
      </c>
      <c r="D30" s="200" t="s">
        <v>71</v>
      </c>
      <c r="E30" s="201" t="s">
        <v>117</v>
      </c>
      <c r="F30" s="205">
        <v>1992387.94</v>
      </c>
      <c r="G30" s="205">
        <v>1451815.01</v>
      </c>
      <c r="H30" s="202"/>
      <c r="I30" s="203">
        <v>488</v>
      </c>
      <c r="J30" s="202"/>
      <c r="K30" s="202"/>
      <c r="L30" s="204"/>
      <c r="M30" s="152" t="s">
        <v>93</v>
      </c>
    </row>
    <row r="31" spans="1:13" ht="30">
      <c r="A31" s="145">
        <v>20</v>
      </c>
      <c r="B31" s="146" t="s">
        <v>59</v>
      </c>
      <c r="C31" s="65" t="s">
        <v>176</v>
      </c>
      <c r="D31" s="65" t="s">
        <v>165</v>
      </c>
      <c r="E31" s="65" t="s">
        <v>182</v>
      </c>
      <c r="F31" s="127">
        <v>1995877</v>
      </c>
      <c r="G31" s="127">
        <v>1252375</v>
      </c>
      <c r="H31" s="147"/>
      <c r="I31" s="100">
        <v>255</v>
      </c>
      <c r="J31" s="147"/>
      <c r="K31" s="147"/>
      <c r="L31" s="155"/>
      <c r="M31" s="151" t="s">
        <v>95</v>
      </c>
    </row>
    <row r="32" spans="1:13" ht="30">
      <c r="A32" s="136">
        <v>21</v>
      </c>
      <c r="B32" s="137" t="s">
        <v>66</v>
      </c>
      <c r="C32" s="90" t="s">
        <v>49</v>
      </c>
      <c r="D32" s="134" t="s">
        <v>73</v>
      </c>
      <c r="E32" s="65" t="s">
        <v>182</v>
      </c>
      <c r="F32" s="122">
        <v>1939681.24</v>
      </c>
      <c r="G32" s="122">
        <v>1407103</v>
      </c>
      <c r="H32" s="122"/>
      <c r="I32" s="88">
        <v>450</v>
      </c>
      <c r="J32" s="122">
        <v>450</v>
      </c>
      <c r="K32" s="122">
        <v>1407103</v>
      </c>
      <c r="L32" s="159" t="s">
        <v>161</v>
      </c>
      <c r="M32" s="152" t="s">
        <v>92</v>
      </c>
    </row>
    <row r="33" spans="1:13" ht="18">
      <c r="A33" s="136">
        <v>22</v>
      </c>
      <c r="B33" s="137" t="s">
        <v>62</v>
      </c>
      <c r="C33" s="90" t="s">
        <v>45</v>
      </c>
      <c r="D33" s="134" t="s">
        <v>71</v>
      </c>
      <c r="E33" s="123" t="s">
        <v>117</v>
      </c>
      <c r="F33" s="122"/>
      <c r="G33" s="122"/>
      <c r="H33" s="122"/>
      <c r="I33" s="88">
        <v>330</v>
      </c>
      <c r="J33" s="122">
        <v>330</v>
      </c>
      <c r="K33" s="122"/>
      <c r="L33" s="156"/>
      <c r="M33" s="152" t="s">
        <v>93</v>
      </c>
    </row>
    <row r="34" spans="1:13" ht="30">
      <c r="A34" s="136">
        <v>23</v>
      </c>
      <c r="B34" s="137" t="s">
        <v>63</v>
      </c>
      <c r="C34" s="139" t="s">
        <v>46</v>
      </c>
      <c r="D34" s="133" t="s">
        <v>73</v>
      </c>
      <c r="E34" s="65" t="s">
        <v>182</v>
      </c>
      <c r="F34" s="122">
        <v>1109986.04</v>
      </c>
      <c r="G34" s="122">
        <v>812658.03</v>
      </c>
      <c r="H34" s="122"/>
      <c r="I34" s="88">
        <f>165+90</f>
        <v>255</v>
      </c>
      <c r="J34" s="122"/>
      <c r="K34" s="122"/>
      <c r="L34" s="156"/>
      <c r="M34" s="152" t="s">
        <v>92</v>
      </c>
    </row>
    <row r="35" spans="1:13" ht="30">
      <c r="A35" s="136">
        <v>24</v>
      </c>
      <c r="B35" s="137" t="s">
        <v>69</v>
      </c>
      <c r="C35" s="139" t="s">
        <v>52</v>
      </c>
      <c r="D35" s="133" t="s">
        <v>72</v>
      </c>
      <c r="E35" s="123" t="s">
        <v>117</v>
      </c>
      <c r="F35" s="122"/>
      <c r="G35" s="122"/>
      <c r="H35" s="122"/>
      <c r="I35" s="99">
        <v>460</v>
      </c>
      <c r="J35" s="122"/>
      <c r="K35" s="122"/>
      <c r="L35" s="156"/>
      <c r="M35" s="152" t="s">
        <v>93</v>
      </c>
    </row>
    <row r="36" spans="1:13">
      <c r="A36" s="122"/>
      <c r="B36" s="137"/>
      <c r="C36" s="89"/>
      <c r="D36" s="133"/>
      <c r="E36" s="123"/>
      <c r="F36" s="122"/>
      <c r="G36" s="122"/>
      <c r="H36" s="122"/>
      <c r="I36" s="99"/>
      <c r="J36" s="122"/>
      <c r="K36" s="122"/>
      <c r="L36" s="156"/>
    </row>
    <row r="37" spans="1:13" s="131" customFormat="1" ht="23.25">
      <c r="A37" s="140"/>
      <c r="B37" s="141" t="s">
        <v>88</v>
      </c>
      <c r="C37" s="142"/>
      <c r="D37" s="135"/>
      <c r="E37" s="143"/>
      <c r="F37" s="140"/>
      <c r="G37" s="140"/>
      <c r="H37" s="140"/>
      <c r="I37" s="130"/>
      <c r="J37" s="140"/>
      <c r="K37" s="140"/>
      <c r="L37" s="158"/>
    </row>
    <row r="38" spans="1:13" s="131" customFormat="1" ht="30">
      <c r="A38" s="145">
        <v>1</v>
      </c>
      <c r="B38" s="146" t="s">
        <v>89</v>
      </c>
      <c r="C38" s="65" t="s">
        <v>177</v>
      </c>
      <c r="D38" s="65" t="s">
        <v>175</v>
      </c>
      <c r="E38" s="65" t="s">
        <v>181</v>
      </c>
      <c r="F38" s="127">
        <v>4414800</v>
      </c>
      <c r="G38" s="127">
        <v>3270501</v>
      </c>
      <c r="H38" s="147"/>
      <c r="I38" s="100">
        <v>700</v>
      </c>
      <c r="J38" s="147">
        <v>716</v>
      </c>
      <c r="K38" s="147">
        <v>3427140.82</v>
      </c>
      <c r="L38" s="159" t="s">
        <v>161</v>
      </c>
      <c r="M38" s="151" t="s">
        <v>95</v>
      </c>
    </row>
    <row r="39" spans="1:13" ht="19.5">
      <c r="A39" s="145">
        <v>2</v>
      </c>
      <c r="B39" s="146" t="s">
        <v>90</v>
      </c>
      <c r="C39" s="65" t="s">
        <v>178</v>
      </c>
      <c r="D39" s="65" t="s">
        <v>175</v>
      </c>
      <c r="E39" s="65" t="s">
        <v>181</v>
      </c>
      <c r="F39" s="127">
        <v>4909938</v>
      </c>
      <c r="G39" s="127">
        <v>3526328</v>
      </c>
      <c r="H39" s="147"/>
      <c r="I39" s="100">
        <v>690</v>
      </c>
      <c r="J39" s="147">
        <v>715</v>
      </c>
      <c r="K39" s="147">
        <v>3528006.78</v>
      </c>
      <c r="L39" s="159" t="s">
        <v>20</v>
      </c>
      <c r="M39" s="151" t="s">
        <v>95</v>
      </c>
    </row>
    <row r="40" spans="1:13" ht="30">
      <c r="A40" s="145">
        <v>3</v>
      </c>
      <c r="B40" s="146" t="s">
        <v>91</v>
      </c>
      <c r="C40" s="65" t="s">
        <v>179</v>
      </c>
      <c r="D40" s="65" t="s">
        <v>180</v>
      </c>
      <c r="E40" s="65" t="s">
        <v>181</v>
      </c>
      <c r="F40" s="127">
        <v>3822748.43</v>
      </c>
      <c r="G40" s="127">
        <v>2849147.54</v>
      </c>
      <c r="H40" s="147"/>
      <c r="I40" s="100"/>
      <c r="J40" s="147"/>
      <c r="K40" s="147"/>
      <c r="L40" s="155" t="s">
        <v>161</v>
      </c>
      <c r="M40" s="151" t="s">
        <v>95</v>
      </c>
    </row>
    <row r="41" spans="1:13">
      <c r="A41" s="122"/>
      <c r="B41" s="122"/>
      <c r="C41" s="118"/>
      <c r="D41" s="118"/>
      <c r="E41" s="122"/>
      <c r="F41" s="122">
        <f>SUM(F12:F40)</f>
        <v>51003114.380000003</v>
      </c>
      <c r="G41" s="122">
        <f>SUM(G12:G40)</f>
        <v>38338404.729999997</v>
      </c>
      <c r="H41" s="122"/>
      <c r="I41" s="144">
        <f>SUM(I12:I40)</f>
        <v>10295</v>
      </c>
      <c r="J41" s="144">
        <f>SUM(J12:J40)</f>
        <v>3443</v>
      </c>
      <c r="K41" s="122"/>
      <c r="L41" s="156"/>
    </row>
  </sheetData>
  <mergeCells count="17">
    <mergeCell ref="A8:A10"/>
    <mergeCell ref="H8:H10"/>
    <mergeCell ref="I8:J8"/>
    <mergeCell ref="F9:F10"/>
    <mergeCell ref="G9:G10"/>
    <mergeCell ref="I9:I10"/>
    <mergeCell ref="J9:J10"/>
    <mergeCell ref="K9:K10"/>
    <mergeCell ref="E8:E10"/>
    <mergeCell ref="D8:D10"/>
    <mergeCell ref="C8:C10"/>
    <mergeCell ref="B8:B10"/>
    <mergeCell ref="A1:J1"/>
    <mergeCell ref="A2:J2"/>
    <mergeCell ref="A3:J3"/>
    <mergeCell ref="A4:J4"/>
    <mergeCell ref="A6:J7"/>
  </mergeCells>
  <pageMargins left="0.3" right="0.2" top="0.5" bottom="0.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Multi year project</vt:lpstr>
      <vt:lpstr>F.Y.079-080 project</vt:lpstr>
      <vt:lpstr>'F.Y.079-080 project'!Print_Area</vt:lpstr>
      <vt:lpstr>'Multi year project'!Print_Area</vt:lpstr>
      <vt:lpstr>'F.Y.079-080 project'!Print_Titles</vt:lpstr>
      <vt:lpstr>'Multi year project'!Print_Titles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2024-10-02T16:35:44Z</dcterms:modified>
</cp:coreProperties>
</file>